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DU\RADU SERV\primarii\EFORIE\ASISTENTA CURENTA\IMPRUMUTURI NOI\IMPRUMUT 2026\FINANCIARE\RADU\"/>
    </mc:Choice>
  </mc:AlternateContent>
  <xr:revisionPtr revIDLastSave="0" documentId="13_ncr:1_{1F00E46F-9E5D-462A-812D-FCA8DBBF8871}" xr6:coauthVersionLast="47" xr6:coauthVersionMax="47" xr10:uidLastSave="{00000000-0000-0000-0000-000000000000}"/>
  <bookViews>
    <workbookView xWindow="-108" yWindow="-108" windowWidth="23256" windowHeight="12456" xr2:uid="{9A2018B5-9153-4474-9936-7B866C86A2A6}"/>
  </bookViews>
  <sheets>
    <sheet name="ANALIZA DEC 2025 VS DEC 2024" sheetId="1" r:id="rId1"/>
  </sheets>
  <externalReferences>
    <externalReference r:id="rId2"/>
    <externalReference r:id="rId3"/>
  </externalReferences>
  <definedNames>
    <definedName name="page\x2dtotal">#REF!</definedName>
    <definedName name="page\x2dtotal\x2dmaster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9" i="1" l="1"/>
  <c r="F98" i="1"/>
  <c r="D95" i="1"/>
  <c r="C95" i="1"/>
  <c r="F91" i="1"/>
  <c r="F90" i="1"/>
  <c r="F88" i="1"/>
  <c r="D86" i="1"/>
  <c r="C86" i="1"/>
  <c r="D78" i="1"/>
  <c r="C78" i="1"/>
  <c r="D74" i="1"/>
  <c r="C74" i="1"/>
  <c r="D72" i="1"/>
  <c r="D71" i="1"/>
  <c r="D70" i="1"/>
  <c r="C70" i="1"/>
  <c r="D67" i="1"/>
  <c r="D65" i="1"/>
  <c r="C65" i="1"/>
  <c r="F64" i="1"/>
  <c r="D63" i="1"/>
  <c r="F63" i="1" s="1"/>
  <c r="D62" i="1"/>
  <c r="F62" i="1" s="1"/>
  <c r="D61" i="1"/>
  <c r="C61" i="1"/>
  <c r="D60" i="1"/>
  <c r="C60" i="1"/>
  <c r="D55" i="1"/>
  <c r="F53" i="1"/>
  <c r="D51" i="1"/>
  <c r="C51" i="1"/>
  <c r="F51" i="1" s="1"/>
  <c r="F50" i="1"/>
  <c r="D49" i="1"/>
  <c r="C49" i="1"/>
  <c r="C48" i="1"/>
  <c r="C42" i="1" s="1"/>
  <c r="F47" i="1"/>
  <c r="F46" i="1"/>
  <c r="F45" i="1"/>
  <c r="F44" i="1"/>
  <c r="F43" i="1"/>
  <c r="D42" i="1"/>
  <c r="F40" i="1"/>
  <c r="F39" i="1"/>
  <c r="F37" i="1"/>
  <c r="F36" i="1"/>
  <c r="D36" i="1"/>
  <c r="C36" i="1"/>
  <c r="F34" i="1"/>
  <c r="F33" i="1"/>
  <c r="F32" i="1"/>
  <c r="D30" i="1"/>
  <c r="C30" i="1"/>
  <c r="F28" i="1"/>
  <c r="B28" i="1"/>
  <c r="A28" i="1"/>
  <c r="F27" i="1"/>
  <c r="F26" i="1"/>
  <c r="D26" i="1"/>
  <c r="C26" i="1"/>
  <c r="F23" i="1"/>
  <c r="F22" i="1"/>
  <c r="F21" i="1"/>
  <c r="D20" i="1"/>
  <c r="C20" i="1"/>
  <c r="F18" i="1"/>
  <c r="F17" i="1"/>
  <c r="D16" i="1"/>
  <c r="C16" i="1"/>
  <c r="F15" i="1"/>
  <c r="D14" i="1"/>
  <c r="C14" i="1"/>
  <c r="F12" i="1"/>
  <c r="F11" i="1"/>
  <c r="D10" i="1"/>
  <c r="C10" i="1"/>
  <c r="F8" i="1"/>
  <c r="F7" i="1"/>
  <c r="F6" i="1"/>
  <c r="D5" i="1"/>
  <c r="C5" i="1"/>
  <c r="F5" i="1" l="1"/>
  <c r="F10" i="1"/>
  <c r="F49" i="1"/>
  <c r="F61" i="1"/>
  <c r="F86" i="1"/>
  <c r="F30" i="1"/>
  <c r="C56" i="1"/>
  <c r="C101" i="1"/>
  <c r="F42" i="1"/>
  <c r="F20" i="1"/>
  <c r="F14" i="1"/>
  <c r="F16" i="1"/>
  <c r="D101" i="1"/>
  <c r="F101" i="1" s="1"/>
  <c r="D56" i="1"/>
  <c r="C103" i="1" l="1"/>
  <c r="F56" i="1"/>
  <c r="D103" i="1"/>
  <c r="F103" i="1" s="1"/>
</calcChain>
</file>

<file path=xl/sharedStrings.xml><?xml version="1.0" encoding="utf-8"?>
<sst xmlns="http://schemas.openxmlformats.org/spreadsheetml/2006/main" count="98" uniqueCount="44">
  <si>
    <t>DEC 2024 VS DEC 2023</t>
  </si>
  <si>
    <t>Cheltuieli sectiunea functionare</t>
  </si>
  <si>
    <t>Cod</t>
  </si>
  <si>
    <t>Plati</t>
  </si>
  <si>
    <t>dec 2025 vs dec 2024</t>
  </si>
  <si>
    <t>Autoritati publice si actiuni</t>
  </si>
  <si>
    <t>TITLUL I - CHELTUIELI DE PERSONAL</t>
  </si>
  <si>
    <t>TITLUL II - BUNURI SI SERVICII</t>
  </si>
  <si>
    <t>TITLUL XI - ALTE CHELTUIELI</t>
  </si>
  <si>
    <t>TITLUL XIX - PLATI EFECTUATE IN AVANS</t>
  </si>
  <si>
    <t>Alte servicii publice generale</t>
  </si>
  <si>
    <t>Tranzactii privind datoria publica</t>
  </si>
  <si>
    <t>TITLUL III DOBANZI</t>
  </si>
  <si>
    <t>Ordine publica si siguranta nationala</t>
  </si>
  <si>
    <t>Invatamant</t>
  </si>
  <si>
    <t>TITLUL IX - ASISTENTA SOCIALA</t>
  </si>
  <si>
    <t>Sanatate</t>
  </si>
  <si>
    <t>Cultura, recreere si religie</t>
  </si>
  <si>
    <t>TITLUL VI - TRANSFERURI INTRE UNITATI</t>
  </si>
  <si>
    <t>TITLUL XI ALTE CHELTUIELI</t>
  </si>
  <si>
    <t>Asigurari si asistenta sociala</t>
  </si>
  <si>
    <t>TILUL IX ASISTENTA SOCIALA</t>
  </si>
  <si>
    <t>Locuinte, servicii si dezvoltare</t>
  </si>
  <si>
    <t>TITLUL II BUNURI SI SERVICII</t>
  </si>
  <si>
    <t>TITLUL VI TRANSFERURI INTRE UNITATI</t>
  </si>
  <si>
    <t>TITLUL VIII PROIECTE CU FINANTARE</t>
  </si>
  <si>
    <t>TITLUL XVI RAMBURSARE DE CREDITE</t>
  </si>
  <si>
    <t>Protectia mediului</t>
  </si>
  <si>
    <t>Transporturi</t>
  </si>
  <si>
    <t>TITLUL IV SUBVENTII</t>
  </si>
  <si>
    <t>Total Sectiune functionare</t>
  </si>
  <si>
    <t>Cheltuieli sectiunea devoltare</t>
  </si>
  <si>
    <t>TITLUL XII ACTIVE NEFINANCIARE</t>
  </si>
  <si>
    <t>TITLUL XII - ACTIVE NEFINANCIARE</t>
  </si>
  <si>
    <t>TITLUL X ALTE CHELTUIELI</t>
  </si>
  <si>
    <t>TITLUL X PROIECTE CU FINANTARE EUROPEANA</t>
  </si>
  <si>
    <t>TITLUL XII PROIECTE CU FINANTARE DIN SUMELE REPREZENTAND ASIST FINANC NERAMBURSABILA PNRR</t>
  </si>
  <si>
    <t>TITLUL XV ACTIVE NEFINANCIARE</t>
  </si>
  <si>
    <t>TITLUL XIX RAMBURSARI CREDITE</t>
  </si>
  <si>
    <t>TITLUL VII PROIECTE FINANTARE DIN FD NERAMBURSABILE POST ADERARE</t>
  </si>
  <si>
    <t>TITLUL X PROIECTE CU FONDURI UE</t>
  </si>
  <si>
    <t>TITLUL XVII RAMBURSARI DE CREDITE</t>
  </si>
  <si>
    <t>Total sectiune dezvoltare</t>
  </si>
  <si>
    <t>Total cheltuieli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</si>
</sst>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/>
    <xf numFmtId="0" fontId="0" fillId="3" borderId="0" xfId="0" applyFill="1" applyAlignment="1">
      <alignment horizontal="left"/>
    </xf>
    <xf numFmtId="43" fontId="2" fillId="3" borderId="0" xfId="0" applyNumberFormat="1" applyFont="1" applyFill="1"/>
    <xf numFmtId="10" fontId="2" fillId="4" borderId="0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10" fontId="2" fillId="2" borderId="0" xfId="2" applyNumberFormat="1" applyFont="1" applyFill="1" applyAlignment="1">
      <alignment horizontal="center"/>
    </xf>
    <xf numFmtId="39" fontId="0" fillId="0" borderId="0" xfId="0" applyNumberFormat="1"/>
    <xf numFmtId="10" fontId="2" fillId="5" borderId="0" xfId="2" applyNumberFormat="1" applyFont="1" applyFill="1" applyAlignment="1">
      <alignment horizontal="center"/>
    </xf>
    <xf numFmtId="0" fontId="0" fillId="5" borderId="0" xfId="0" applyFill="1" applyAlignment="1">
      <alignment horizontal="left"/>
    </xf>
    <xf numFmtId="43" fontId="2" fillId="3" borderId="0" xfId="1" applyFont="1" applyFill="1"/>
    <xf numFmtId="0" fontId="0" fillId="5" borderId="0" xfId="0" applyFill="1"/>
    <xf numFmtId="43" fontId="2" fillId="5" borderId="0" xfId="0" applyNumberFormat="1" applyFont="1" applyFill="1"/>
    <xf numFmtId="43" fontId="0" fillId="5" borderId="0" xfId="0" applyNumberFormat="1" applyFill="1"/>
    <xf numFmtId="0" fontId="2" fillId="5" borderId="0" xfId="0" applyFont="1" applyFill="1"/>
    <xf numFmtId="0" fontId="0" fillId="3" borderId="0" xfId="0" applyFill="1"/>
    <xf numFmtId="0" fontId="2" fillId="0" borderId="0" xfId="0" applyFont="1" applyAlignment="1">
      <alignment horizontal="center"/>
    </xf>
    <xf numFmtId="43" fontId="0" fillId="3" borderId="0" xfId="0" applyNumberFormat="1" applyFill="1"/>
    <xf numFmtId="43" fontId="2" fillId="5" borderId="0" xfId="1" applyFont="1" applyFill="1"/>
    <xf numFmtId="43" fontId="1" fillId="5" borderId="0" xfId="1" applyFont="1" applyFill="1"/>
    <xf numFmtId="0" fontId="0" fillId="0" borderId="0" xfId="0" applyAlignment="1">
      <alignment wrapText="1"/>
    </xf>
    <xf numFmtId="43" fontId="0" fillId="0" borderId="0" xfId="0" applyNumberFormat="1" applyAlignment="1">
      <alignment horizontal="center" vertical="center"/>
    </xf>
    <xf numFmtId="10" fontId="2" fillId="0" borderId="0" xfId="2" applyNumberFormat="1" applyFont="1" applyAlignment="1">
      <alignment horizontal="center"/>
    </xf>
    <xf numFmtId="164" fontId="2" fillId="3" borderId="0" xfId="0" applyNumberFormat="1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RADU%2015.10.2020/radu%2025.04.206/primarii/EFORIE/ASISTENTA%20CURENTA/2020/IANUARIE/Cheltuieli%20ian%202020.xlsx" TargetMode="External"/><Relationship Id="rId1" Type="http://schemas.openxmlformats.org/officeDocument/2006/relationships/externalLinkPath" Target="/RADU%2015.10.2020/radu%2025.04.206/primarii/EFORIE/ASISTENTA%20CURENTA/2020/IANUARIE/Cheltuieli%20ian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eltuieli%20executie%20bugetara%202014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anuarie 2014"/>
      <sheetName val="ianuarie 2015"/>
      <sheetName val="ANALIZA ian 2015 vs 2014"/>
      <sheetName val="februarie 2014"/>
      <sheetName val="februarie 2015"/>
      <sheetName val="ANALIZA feb 2014 VS feb 2015"/>
      <sheetName val="martie 2014"/>
      <sheetName val="ANALIZA mar 2014 VS  mar 2014"/>
      <sheetName val="ANALIZA mar 2014 VS  mar 20 sin"/>
      <sheetName val="mai 2014"/>
      <sheetName val="ANALIZA mai 2014 VS  mai2015"/>
      <sheetName val="ANALIZA si mai 2014 VS mai 2015"/>
      <sheetName val="mai (2)"/>
      <sheetName val="iunie"/>
      <sheetName val="iulie"/>
      <sheetName val="august"/>
      <sheetName val="SEPT"/>
      <sheetName val="ANALIZA AUG 2016 VS AUG 2015"/>
      <sheetName val="ANALIZA APR 2016 V APR 2015 (ii"/>
      <sheetName val="principalele cresteri de cheltu"/>
      <sheetName val="OCT"/>
      <sheetName val="NOV"/>
      <sheetName val="DEC"/>
      <sheetName val="centralizare"/>
      <sheetName val="analiza SD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A22" t="str">
            <v>TITLUL I - CHELTUIELI DE PERSONAL</v>
          </cell>
        </row>
        <row r="23">
          <cell r="A23" t="str">
            <v>TITLUL II - BUNURI SI SERVICII</v>
          </cell>
          <cell r="B23">
            <v>6602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anuarie 2014"/>
      <sheetName val="ianuarie 2015"/>
      <sheetName val="ANALIZA ian 2015 vs 2014"/>
      <sheetName val="februarie"/>
      <sheetName val="martie"/>
      <sheetName val="aprilie"/>
      <sheetName val="mai"/>
      <sheetName val="iunie"/>
      <sheetName val="iulie"/>
      <sheetName val="august"/>
      <sheetName val="SEPT"/>
      <sheetName val="OCT"/>
      <sheetName val="NOV"/>
      <sheetName val="DEC"/>
      <sheetName val="centralizare"/>
      <sheetName val="analiza SD"/>
      <sheetName val="Sheet2"/>
      <sheetName val="Sheet3"/>
    </sheetNames>
    <sheetDataSet>
      <sheetData sheetId="0">
        <row r="40">
          <cell r="C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AF1F-8207-4864-BB9F-DF685B8FCBD0}">
  <dimension ref="A1:F103"/>
  <sheetViews>
    <sheetView tabSelected="1" topLeftCell="A99" zoomScaleNormal="100" workbookViewId="0">
      <selection activeCell="I109" sqref="I109"/>
    </sheetView>
  </sheetViews>
  <sheetFormatPr defaultRowHeight="14.4" x14ac:dyDescent="0.3"/>
  <cols>
    <col min="1" max="1" width="35.5546875" customWidth="1"/>
    <col min="2" max="2" width="10.5546875" customWidth="1"/>
    <col min="3" max="3" width="14.33203125" bestFit="1" customWidth="1"/>
    <col min="4" max="4" width="14.33203125" customWidth="1"/>
    <col min="5" max="5" width="2.44140625" customWidth="1"/>
    <col min="6" max="6" width="11.6640625" customWidth="1"/>
  </cols>
  <sheetData>
    <row r="1" spans="1:6" x14ac:dyDescent="0.3">
      <c r="A1" s="1" t="s">
        <v>0</v>
      </c>
    </row>
    <row r="2" spans="1:6" ht="6" customHeight="1" x14ac:dyDescent="0.3"/>
    <row r="3" spans="1:6" x14ac:dyDescent="0.3">
      <c r="A3" s="1" t="s">
        <v>1</v>
      </c>
      <c r="B3" s="2" t="s">
        <v>2</v>
      </c>
      <c r="C3" s="29" t="s">
        <v>3</v>
      </c>
      <c r="D3" s="29"/>
    </row>
    <row r="4" spans="1:6" ht="27.6" customHeight="1" x14ac:dyDescent="0.3">
      <c r="C4" s="3">
        <v>45627</v>
      </c>
      <c r="D4" s="3">
        <v>45992</v>
      </c>
      <c r="F4" s="4" t="s">
        <v>4</v>
      </c>
    </row>
    <row r="5" spans="1:6" x14ac:dyDescent="0.3">
      <c r="A5" s="5" t="s">
        <v>5</v>
      </c>
      <c r="B5" s="6">
        <v>51</v>
      </c>
      <c r="C5" s="7">
        <f>SUM(C6:C9)</f>
        <v>10485806.24</v>
      </c>
      <c r="D5" s="7">
        <f>SUM(D6:D9)</f>
        <v>10723329</v>
      </c>
      <c r="E5" s="1"/>
      <c r="F5" s="8">
        <f>D5/C5</f>
        <v>1.0226518356875531</v>
      </c>
    </row>
    <row r="6" spans="1:6" x14ac:dyDescent="0.3">
      <c r="A6" t="s">
        <v>6</v>
      </c>
      <c r="B6" s="9">
        <v>5101</v>
      </c>
      <c r="C6" s="10">
        <v>6880740</v>
      </c>
      <c r="D6" s="10">
        <v>6408368</v>
      </c>
      <c r="F6" s="11">
        <f>D6/C6</f>
        <v>0.93134866307984321</v>
      </c>
    </row>
    <row r="7" spans="1:6" x14ac:dyDescent="0.3">
      <c r="A7" t="s">
        <v>7</v>
      </c>
      <c r="B7" s="9">
        <v>5102</v>
      </c>
      <c r="C7" s="10">
        <v>3656237.33</v>
      </c>
      <c r="D7" s="10">
        <v>4247366</v>
      </c>
      <c r="F7" s="8">
        <f t="shared" ref="F7:F56" si="0">D7/C7</f>
        <v>1.1616767776942969</v>
      </c>
    </row>
    <row r="8" spans="1:6" x14ac:dyDescent="0.3">
      <c r="A8" t="s">
        <v>8</v>
      </c>
      <c r="B8" s="9">
        <v>5159</v>
      </c>
      <c r="C8" s="12">
        <v>67529</v>
      </c>
      <c r="D8" s="12">
        <v>76037</v>
      </c>
      <c r="F8" s="8">
        <f t="shared" si="0"/>
        <v>1.1259903152719573</v>
      </c>
    </row>
    <row r="9" spans="1:6" x14ac:dyDescent="0.3">
      <c r="A9" t="s">
        <v>9</v>
      </c>
      <c r="B9" s="9">
        <v>5185</v>
      </c>
      <c r="C9" s="10">
        <v>-118700.09</v>
      </c>
      <c r="D9" s="10">
        <v>-8442</v>
      </c>
      <c r="F9" s="13"/>
    </row>
    <row r="10" spans="1:6" x14ac:dyDescent="0.3">
      <c r="A10" s="5" t="s">
        <v>10</v>
      </c>
      <c r="B10" s="6">
        <v>54</v>
      </c>
      <c r="C10" s="7">
        <f>C11+C12</f>
        <v>345699.45</v>
      </c>
      <c r="D10" s="7">
        <f>D11+D12+D13</f>
        <v>321811</v>
      </c>
      <c r="E10" s="1"/>
      <c r="F10" s="11">
        <f t="shared" si="0"/>
        <v>0.93089821230551562</v>
      </c>
    </row>
    <row r="11" spans="1:6" x14ac:dyDescent="0.3">
      <c r="A11" t="s">
        <v>6</v>
      </c>
      <c r="B11" s="9">
        <v>5401</v>
      </c>
      <c r="C11" s="10">
        <v>275963</v>
      </c>
      <c r="D11" s="10">
        <v>286831</v>
      </c>
      <c r="F11" s="8">
        <f t="shared" si="0"/>
        <v>1.039382091077427</v>
      </c>
    </row>
    <row r="12" spans="1:6" x14ac:dyDescent="0.3">
      <c r="A12" t="s">
        <v>7</v>
      </c>
      <c r="B12" s="9">
        <v>5402</v>
      </c>
      <c r="C12" s="10">
        <v>69736.45</v>
      </c>
      <c r="D12" s="10">
        <v>34980</v>
      </c>
      <c r="F12" s="11">
        <f t="shared" si="0"/>
        <v>0.50160282033283887</v>
      </c>
    </row>
    <row r="13" spans="1:6" x14ac:dyDescent="0.3">
      <c r="B13" s="9"/>
      <c r="C13" s="10">
        <v>-12</v>
      </c>
      <c r="D13" s="10"/>
      <c r="F13" s="13"/>
    </row>
    <row r="14" spans="1:6" x14ac:dyDescent="0.3">
      <c r="A14" s="5" t="s">
        <v>11</v>
      </c>
      <c r="B14" s="6">
        <v>55</v>
      </c>
      <c r="C14" s="7">
        <f>C15</f>
        <v>2780561.72</v>
      </c>
      <c r="D14" s="7">
        <f>D15</f>
        <v>2896371.27</v>
      </c>
      <c r="E14" s="1"/>
      <c r="F14" s="8">
        <f t="shared" si="0"/>
        <v>1.0416496958751198</v>
      </c>
    </row>
    <row r="15" spans="1:6" x14ac:dyDescent="0.3">
      <c r="A15" t="s">
        <v>12</v>
      </c>
      <c r="B15" s="9">
        <v>5503</v>
      </c>
      <c r="C15" s="10">
        <v>2780561.72</v>
      </c>
      <c r="D15" s="10">
        <v>2896371.27</v>
      </c>
      <c r="F15" s="8">
        <f t="shared" si="0"/>
        <v>1.0416496958751198</v>
      </c>
    </row>
    <row r="16" spans="1:6" x14ac:dyDescent="0.3">
      <c r="A16" s="5" t="s">
        <v>13</v>
      </c>
      <c r="B16" s="6">
        <v>61</v>
      </c>
      <c r="C16" s="7">
        <f>SUM(C17:C19)</f>
        <v>1197550.27</v>
      </c>
      <c r="D16" s="7">
        <f>SUM(D17:D19)</f>
        <v>1337016</v>
      </c>
      <c r="F16" s="8">
        <f t="shared" si="0"/>
        <v>1.1164591863020497</v>
      </c>
    </row>
    <row r="17" spans="1:6" x14ac:dyDescent="0.3">
      <c r="A17" t="s">
        <v>6</v>
      </c>
      <c r="B17" s="9">
        <v>6101</v>
      </c>
      <c r="C17" s="10">
        <v>1087362</v>
      </c>
      <c r="D17" s="10">
        <v>1160289</v>
      </c>
      <c r="F17" s="8">
        <f>D17/C17</f>
        <v>1.0670678210200466</v>
      </c>
    </row>
    <row r="18" spans="1:6" x14ac:dyDescent="0.3">
      <c r="A18" t="s">
        <v>7</v>
      </c>
      <c r="B18" s="14">
        <v>6102</v>
      </c>
      <c r="C18" s="10">
        <v>136811.07999999999</v>
      </c>
      <c r="D18" s="10">
        <v>176727</v>
      </c>
      <c r="F18" s="8">
        <f>D18/C18</f>
        <v>1.2917594101296475</v>
      </c>
    </row>
    <row r="19" spans="1:6" x14ac:dyDescent="0.3">
      <c r="A19" t="s">
        <v>9</v>
      </c>
      <c r="B19" s="14">
        <v>6185</v>
      </c>
      <c r="C19" s="10">
        <v>-26622.81</v>
      </c>
      <c r="D19" s="10"/>
      <c r="F19" s="13"/>
    </row>
    <row r="20" spans="1:6" x14ac:dyDescent="0.3">
      <c r="A20" s="5" t="s">
        <v>14</v>
      </c>
      <c r="B20" s="6">
        <v>65</v>
      </c>
      <c r="C20" s="7">
        <f>SUM(C21:C25)</f>
        <v>1427333.04</v>
      </c>
      <c r="D20" s="7">
        <f>SUM(D21:D25)</f>
        <v>2570406</v>
      </c>
      <c r="E20" s="1"/>
      <c r="F20" s="8">
        <f t="shared" ref="F20:F23" si="1">D20/C20</f>
        <v>1.8008453023689552</v>
      </c>
    </row>
    <row r="21" spans="1:6" x14ac:dyDescent="0.3">
      <c r="A21" t="s">
        <v>6</v>
      </c>
      <c r="B21" s="14">
        <v>6501</v>
      </c>
      <c r="C21" s="10">
        <v>174339.73</v>
      </c>
      <c r="D21" s="10">
        <v>186145</v>
      </c>
      <c r="F21" s="8">
        <f t="shared" si="1"/>
        <v>1.0677141693405168</v>
      </c>
    </row>
    <row r="22" spans="1:6" x14ac:dyDescent="0.3">
      <c r="A22" t="s">
        <v>7</v>
      </c>
      <c r="B22" s="14">
        <v>6502</v>
      </c>
      <c r="C22" s="10">
        <v>1155693.98</v>
      </c>
      <c r="D22" s="10">
        <v>2282030</v>
      </c>
      <c r="F22" s="8">
        <f t="shared" si="1"/>
        <v>1.9745971160981561</v>
      </c>
    </row>
    <row r="23" spans="1:6" x14ac:dyDescent="0.3">
      <c r="A23" t="s">
        <v>15</v>
      </c>
      <c r="B23" s="14">
        <v>6501</v>
      </c>
      <c r="C23" s="10">
        <v>97404.33</v>
      </c>
      <c r="D23" s="10">
        <v>102231</v>
      </c>
      <c r="F23" s="8">
        <f t="shared" si="1"/>
        <v>1.0495529305524713</v>
      </c>
    </row>
    <row r="24" spans="1:6" x14ac:dyDescent="0.3">
      <c r="A24" t="s">
        <v>8</v>
      </c>
      <c r="B24" s="14">
        <v>6559</v>
      </c>
      <c r="C24" s="10"/>
      <c r="D24" s="10"/>
      <c r="F24" s="13"/>
    </row>
    <row r="25" spans="1:6" x14ac:dyDescent="0.3">
      <c r="A25" t="s">
        <v>9</v>
      </c>
      <c r="B25" s="14">
        <v>6585</v>
      </c>
      <c r="C25" s="10">
        <v>-105</v>
      </c>
      <c r="D25" s="10"/>
      <c r="F25" s="13"/>
    </row>
    <row r="26" spans="1:6" x14ac:dyDescent="0.3">
      <c r="A26" s="5" t="s">
        <v>16</v>
      </c>
      <c r="B26" s="6">
        <v>66</v>
      </c>
      <c r="C26" s="7">
        <f>C27+C28+C29</f>
        <v>309619.24</v>
      </c>
      <c r="D26" s="7">
        <f>D27+D28+D29</f>
        <v>416098</v>
      </c>
      <c r="E26" s="1"/>
      <c r="F26" s="8">
        <f>D27/C27</f>
        <v>1.3460282239589469</v>
      </c>
    </row>
    <row r="27" spans="1:6" x14ac:dyDescent="0.3">
      <c r="A27" t="s">
        <v>6</v>
      </c>
      <c r="B27" s="14">
        <v>6601</v>
      </c>
      <c r="C27" s="10">
        <v>305556</v>
      </c>
      <c r="D27" s="10">
        <v>411287</v>
      </c>
      <c r="F27" s="8">
        <f>D27/C27</f>
        <v>1.3460282239589469</v>
      </c>
    </row>
    <row r="28" spans="1:6" x14ac:dyDescent="0.3">
      <c r="A28" t="str">
        <f>[1]OCT!A23</f>
        <v>TITLUL II - BUNURI SI SERVICII</v>
      </c>
      <c r="B28" s="9">
        <f>[1]OCT!B23</f>
        <v>6602</v>
      </c>
      <c r="C28" s="10">
        <v>4158.24</v>
      </c>
      <c r="D28" s="10">
        <v>4811</v>
      </c>
      <c r="F28" s="8">
        <f>D28/C28</f>
        <v>1.1569798761014276</v>
      </c>
    </row>
    <row r="29" spans="1:6" x14ac:dyDescent="0.3">
      <c r="A29" t="s">
        <v>9</v>
      </c>
      <c r="B29" s="14">
        <v>6685</v>
      </c>
      <c r="C29" s="10">
        <v>-95</v>
      </c>
      <c r="D29" s="10"/>
      <c r="F29" s="13"/>
    </row>
    <row r="30" spans="1:6" x14ac:dyDescent="0.3">
      <c r="A30" s="5" t="s">
        <v>17</v>
      </c>
      <c r="B30" s="6">
        <v>67</v>
      </c>
      <c r="C30" s="7">
        <f>SUM(C31:C35)</f>
        <v>4769355.790000001</v>
      </c>
      <c r="D30" s="7">
        <f>SUM(D31:D35)</f>
        <v>7087446</v>
      </c>
      <c r="E30" s="1"/>
      <c r="F30" s="8">
        <f>D30/C30</f>
        <v>1.4860384320373798</v>
      </c>
    </row>
    <row r="31" spans="1:6" x14ac:dyDescent="0.3">
      <c r="A31" t="s">
        <v>6</v>
      </c>
      <c r="C31" s="10">
        <v>0</v>
      </c>
      <c r="D31" s="10"/>
      <c r="F31" s="13"/>
    </row>
    <row r="32" spans="1:6" x14ac:dyDescent="0.3">
      <c r="A32" t="s">
        <v>7</v>
      </c>
      <c r="B32" s="14">
        <v>6702</v>
      </c>
      <c r="C32" s="10">
        <v>4267155.1100000003</v>
      </c>
      <c r="D32" s="10">
        <v>6737973</v>
      </c>
      <c r="F32" s="8">
        <f t="shared" ref="F32:F34" si="2">D32/C32</f>
        <v>1.5790316560580802</v>
      </c>
    </row>
    <row r="33" spans="1:6" x14ac:dyDescent="0.3">
      <c r="A33" t="s">
        <v>18</v>
      </c>
      <c r="B33" s="14">
        <v>6751</v>
      </c>
      <c r="C33" s="10">
        <v>307079.28000000003</v>
      </c>
      <c r="D33" s="10">
        <v>349473</v>
      </c>
      <c r="F33" s="8">
        <f t="shared" si="2"/>
        <v>1.1380546417850139</v>
      </c>
    </row>
    <row r="34" spans="1:6" x14ac:dyDescent="0.3">
      <c r="A34" t="s">
        <v>19</v>
      </c>
      <c r="B34" s="14">
        <v>6759</v>
      </c>
      <c r="C34" s="10">
        <v>195121.4</v>
      </c>
      <c r="D34" s="10">
        <v>0</v>
      </c>
      <c r="F34" s="11">
        <f t="shared" si="2"/>
        <v>0</v>
      </c>
    </row>
    <row r="35" spans="1:6" x14ac:dyDescent="0.3">
      <c r="A35" t="s">
        <v>9</v>
      </c>
      <c r="B35" s="14">
        <v>6785</v>
      </c>
      <c r="C35" s="10">
        <v>0</v>
      </c>
      <c r="D35" s="10">
        <v>0</v>
      </c>
      <c r="F35" s="13"/>
    </row>
    <row r="36" spans="1:6" x14ac:dyDescent="0.3">
      <c r="A36" s="5" t="s">
        <v>20</v>
      </c>
      <c r="B36" s="6">
        <v>68</v>
      </c>
      <c r="C36" s="7">
        <f>C37+C38+C40+C41</f>
        <v>5001508.6400000006</v>
      </c>
      <c r="D36" s="7">
        <f>D37+D38+D40+D41</f>
        <v>6615287</v>
      </c>
      <c r="E36" s="1"/>
      <c r="F36" s="8">
        <f>D37/C37</f>
        <v>1.1588663198865332</v>
      </c>
    </row>
    <row r="37" spans="1:6" x14ac:dyDescent="0.3">
      <c r="A37" t="s">
        <v>6</v>
      </c>
      <c r="B37" s="14">
        <v>6801</v>
      </c>
      <c r="C37" s="10">
        <v>1541097.51</v>
      </c>
      <c r="D37" s="10">
        <v>1785926</v>
      </c>
      <c r="F37" s="8">
        <f>D37/C37</f>
        <v>1.1588663198865332</v>
      </c>
    </row>
    <row r="38" spans="1:6" x14ac:dyDescent="0.3">
      <c r="A38" t="s">
        <v>7</v>
      </c>
      <c r="B38" s="14">
        <v>6802</v>
      </c>
      <c r="C38" s="10"/>
      <c r="D38" s="10"/>
      <c r="F38" s="13"/>
    </row>
    <row r="39" spans="1:6" hidden="1" x14ac:dyDescent="0.3">
      <c r="C39" s="10"/>
      <c r="D39" s="10"/>
      <c r="F39" s="8" t="e">
        <f t="shared" ref="F39:F40" si="3">D39/C39</f>
        <v>#DIV/0!</v>
      </c>
    </row>
    <row r="40" spans="1:6" x14ac:dyDescent="0.3">
      <c r="A40" t="s">
        <v>21</v>
      </c>
      <c r="B40" s="14">
        <v>6857</v>
      </c>
      <c r="C40" s="10">
        <v>3462569.18</v>
      </c>
      <c r="D40" s="10">
        <v>4829361</v>
      </c>
      <c r="F40" s="8">
        <f t="shared" si="3"/>
        <v>1.3947334331671029</v>
      </c>
    </row>
    <row r="41" spans="1:6" x14ac:dyDescent="0.3">
      <c r="A41" t="s">
        <v>9</v>
      </c>
      <c r="B41" s="14">
        <v>6885</v>
      </c>
      <c r="C41" s="10">
        <v>-2158.0500000000002</v>
      </c>
      <c r="D41" s="10">
        <v>0</v>
      </c>
      <c r="F41" s="13"/>
    </row>
    <row r="42" spans="1:6" x14ac:dyDescent="0.3">
      <c r="A42" s="5" t="s">
        <v>22</v>
      </c>
      <c r="B42" s="6">
        <v>70</v>
      </c>
      <c r="C42" s="7">
        <f>C43+C47+C48+C46</f>
        <v>22845536.029999997</v>
      </c>
      <c r="D42" s="7">
        <f>SUM(D43:D48)</f>
        <v>25539236</v>
      </c>
      <c r="E42" s="1"/>
      <c r="F42" s="8">
        <f t="shared" si="0"/>
        <v>1.117909247848802</v>
      </c>
    </row>
    <row r="43" spans="1:6" x14ac:dyDescent="0.3">
      <c r="A43" t="s">
        <v>23</v>
      </c>
      <c r="B43" s="14">
        <v>7020</v>
      </c>
      <c r="C43" s="10">
        <v>18016217.780000001</v>
      </c>
      <c r="D43" s="10">
        <v>20373233</v>
      </c>
      <c r="F43" s="8">
        <f t="shared" si="0"/>
        <v>1.1308274160970981</v>
      </c>
    </row>
    <row r="44" spans="1:6" hidden="1" x14ac:dyDescent="0.3">
      <c r="A44" t="s">
        <v>24</v>
      </c>
      <c r="B44" s="14">
        <v>7051</v>
      </c>
      <c r="C44" s="10"/>
      <c r="D44" s="10"/>
      <c r="F44" s="8" t="e">
        <f t="shared" si="0"/>
        <v>#DIV/0!</v>
      </c>
    </row>
    <row r="45" spans="1:6" hidden="1" x14ac:dyDescent="0.3">
      <c r="A45" t="s">
        <v>25</v>
      </c>
      <c r="B45" s="14">
        <v>7056</v>
      </c>
      <c r="C45" s="10"/>
      <c r="D45" s="10"/>
      <c r="F45" s="8" t="e">
        <f t="shared" si="0"/>
        <v>#DIV/0!</v>
      </c>
    </row>
    <row r="46" spans="1:6" x14ac:dyDescent="0.3">
      <c r="A46" t="s">
        <v>19</v>
      </c>
      <c r="B46" s="14">
        <v>7059</v>
      </c>
      <c r="C46" s="10">
        <v>1027852.49</v>
      </c>
      <c r="D46" s="10">
        <v>1318330</v>
      </c>
      <c r="F46" s="8">
        <f t="shared" si="0"/>
        <v>1.282606222999956</v>
      </c>
    </row>
    <row r="47" spans="1:6" x14ac:dyDescent="0.3">
      <c r="A47" t="s">
        <v>26</v>
      </c>
      <c r="B47" s="14">
        <v>7081</v>
      </c>
      <c r="C47" s="10">
        <v>3859048.72</v>
      </c>
      <c r="D47" s="10">
        <v>3859047</v>
      </c>
      <c r="F47" s="11">
        <f>D47/C47</f>
        <v>0.99999955429430287</v>
      </c>
    </row>
    <row r="48" spans="1:6" x14ac:dyDescent="0.3">
      <c r="A48" t="s">
        <v>9</v>
      </c>
      <c r="B48" s="14">
        <v>7085</v>
      </c>
      <c r="C48" s="10">
        <f>-57582.96</f>
        <v>-57582.96</v>
      </c>
      <c r="D48" s="10">
        <v>-11374</v>
      </c>
      <c r="F48" s="13"/>
    </row>
    <row r="49" spans="1:6" x14ac:dyDescent="0.3">
      <c r="A49" s="5" t="s">
        <v>27</v>
      </c>
      <c r="B49" s="6">
        <v>74</v>
      </c>
      <c r="C49" s="15">
        <f>C50</f>
        <v>8725411.5399999991</v>
      </c>
      <c r="D49" s="7">
        <f>D50</f>
        <v>12387457</v>
      </c>
      <c r="E49" s="1"/>
      <c r="F49" s="8">
        <f t="shared" ref="F49:F53" si="4">D49/C49</f>
        <v>1.4196988810455582</v>
      </c>
    </row>
    <row r="50" spans="1:6" x14ac:dyDescent="0.3">
      <c r="A50" t="s">
        <v>23</v>
      </c>
      <c r="B50" s="14">
        <v>7402</v>
      </c>
      <c r="C50" s="10">
        <v>8725411.5399999991</v>
      </c>
      <c r="D50" s="10">
        <v>12387457</v>
      </c>
      <c r="F50" s="8">
        <f t="shared" si="4"/>
        <v>1.4196988810455582</v>
      </c>
    </row>
    <row r="51" spans="1:6" x14ac:dyDescent="0.3">
      <c r="A51" s="5" t="s">
        <v>28</v>
      </c>
      <c r="B51" s="6">
        <v>84</v>
      </c>
      <c r="C51" s="7">
        <f>SUM(C53:C54)</f>
        <v>7241.64</v>
      </c>
      <c r="D51" s="7">
        <f>SUM(D52:D54)</f>
        <v>1192688</v>
      </c>
      <c r="E51" s="1"/>
      <c r="F51" s="8">
        <f t="shared" si="4"/>
        <v>164.69860418358272</v>
      </c>
    </row>
    <row r="52" spans="1:6" s="16" customFormat="1" x14ac:dyDescent="0.3">
      <c r="A52" s="16" t="s">
        <v>6</v>
      </c>
      <c r="B52" s="14">
        <v>84.01</v>
      </c>
      <c r="C52" s="17"/>
      <c r="D52" s="18">
        <v>164164</v>
      </c>
      <c r="E52" s="19"/>
      <c r="F52" s="13">
        <v>0</v>
      </c>
    </row>
    <row r="53" spans="1:6" x14ac:dyDescent="0.3">
      <c r="A53" t="s">
        <v>23</v>
      </c>
      <c r="B53" s="14">
        <v>8402</v>
      </c>
      <c r="C53" s="10">
        <v>7241.64</v>
      </c>
      <c r="D53" s="10">
        <v>1028524</v>
      </c>
      <c r="F53" s="8">
        <f t="shared" si="4"/>
        <v>142.02915361713644</v>
      </c>
    </row>
    <row r="54" spans="1:6" x14ac:dyDescent="0.3">
      <c r="A54" t="s">
        <v>29</v>
      </c>
      <c r="B54" s="14">
        <v>8404</v>
      </c>
      <c r="C54" s="10"/>
      <c r="D54" s="10">
        <v>0</v>
      </c>
      <c r="F54" s="13"/>
    </row>
    <row r="55" spans="1:6" hidden="1" x14ac:dyDescent="0.3">
      <c r="D55" s="10">
        <f>'[2]ianuarie 2014'!C45</f>
        <v>0</v>
      </c>
      <c r="F55" s="13"/>
    </row>
    <row r="56" spans="1:6" x14ac:dyDescent="0.3">
      <c r="A56" s="5" t="s">
        <v>30</v>
      </c>
      <c r="B56" s="20"/>
      <c r="C56" s="7">
        <f>C5+C10+C14+C16+C20+C26+C30+C36+C42+C49+C51</f>
        <v>57895623.600000001</v>
      </c>
      <c r="D56" s="7">
        <f>D5+D10+D14+D16+D20+D26+D30+D36+D42+D49+D51</f>
        <v>71087145.269999996</v>
      </c>
      <c r="E56" s="1"/>
      <c r="F56" s="8">
        <f t="shared" si="0"/>
        <v>1.2278500662008587</v>
      </c>
    </row>
    <row r="57" spans="1:6" ht="10.199999999999999" customHeight="1" x14ac:dyDescent="0.3">
      <c r="F57" s="21"/>
    </row>
    <row r="58" spans="1:6" hidden="1" x14ac:dyDescent="0.3">
      <c r="F58" s="21"/>
    </row>
    <row r="59" spans="1:6" x14ac:dyDescent="0.3">
      <c r="A59" s="1" t="s">
        <v>31</v>
      </c>
      <c r="B59" s="2" t="s">
        <v>2</v>
      </c>
      <c r="C59" s="30" t="s">
        <v>3</v>
      </c>
      <c r="D59" s="30"/>
      <c r="F59" s="21"/>
    </row>
    <row r="60" spans="1:6" x14ac:dyDescent="0.3">
      <c r="C60" s="3">
        <f>C4</f>
        <v>45627</v>
      </c>
      <c r="D60" s="3">
        <f>D4</f>
        <v>45992</v>
      </c>
      <c r="F60" s="21"/>
    </row>
    <row r="61" spans="1:6" x14ac:dyDescent="0.3">
      <c r="A61" s="5" t="s">
        <v>5</v>
      </c>
      <c r="B61" s="6">
        <v>51</v>
      </c>
      <c r="C61" s="7">
        <f>C64</f>
        <v>52776.08</v>
      </c>
      <c r="D61" s="7">
        <f>D64</f>
        <v>450500</v>
      </c>
      <c r="E61" s="1"/>
      <c r="F61" s="11">
        <f t="shared" ref="F61:F64" si="5">D61/C61</f>
        <v>8.5360640653871975</v>
      </c>
    </row>
    <row r="62" spans="1:6" hidden="1" x14ac:dyDescent="0.3">
      <c r="A62" t="s">
        <v>32</v>
      </c>
      <c r="B62" s="9">
        <v>5171</v>
      </c>
      <c r="C62" s="15">
        <v>0</v>
      </c>
      <c r="D62" s="10" t="e">
        <f>#REF!</f>
        <v>#REF!</v>
      </c>
      <c r="F62" s="11" t="e">
        <f t="shared" si="5"/>
        <v>#REF!</v>
      </c>
    </row>
    <row r="63" spans="1:6" hidden="1" x14ac:dyDescent="0.3">
      <c r="A63" t="s">
        <v>7</v>
      </c>
      <c r="B63" s="9">
        <v>5102</v>
      </c>
      <c r="C63" s="15">
        <v>0</v>
      </c>
      <c r="D63" s="10" t="e">
        <f>#REF!</f>
        <v>#REF!</v>
      </c>
      <c r="F63" s="11" t="e">
        <f t="shared" si="5"/>
        <v>#REF!</v>
      </c>
    </row>
    <row r="64" spans="1:6" x14ac:dyDescent="0.3">
      <c r="A64" t="s">
        <v>33</v>
      </c>
      <c r="B64" s="9">
        <v>5171</v>
      </c>
      <c r="C64" s="10">
        <v>52776.08</v>
      </c>
      <c r="D64" s="10">
        <v>450500</v>
      </c>
      <c r="F64" s="11">
        <f t="shared" si="5"/>
        <v>8.5360640653871975</v>
      </c>
    </row>
    <row r="65" spans="1:6" x14ac:dyDescent="0.3">
      <c r="A65" s="5" t="s">
        <v>10</v>
      </c>
      <c r="B65" s="6">
        <v>54</v>
      </c>
      <c r="C65" s="15">
        <f>C66</f>
        <v>0</v>
      </c>
      <c r="D65" s="7">
        <f>D66</f>
        <v>0</v>
      </c>
      <c r="F65" s="13"/>
    </row>
    <row r="66" spans="1:6" x14ac:dyDescent="0.3">
      <c r="A66" t="s">
        <v>33</v>
      </c>
      <c r="B66" s="9">
        <v>5401</v>
      </c>
      <c r="C66" s="10"/>
      <c r="D66" s="10">
        <v>0</v>
      </c>
      <c r="F66" s="13"/>
    </row>
    <row r="67" spans="1:6" hidden="1" x14ac:dyDescent="0.3">
      <c r="A67" t="s">
        <v>7</v>
      </c>
      <c r="B67" s="9">
        <v>5402</v>
      </c>
      <c r="C67" s="15">
        <v>0</v>
      </c>
      <c r="D67" s="10" t="e">
        <f>#REF!</f>
        <v>#REF!</v>
      </c>
      <c r="F67" s="13"/>
    </row>
    <row r="68" spans="1:6" x14ac:dyDescent="0.3">
      <c r="A68" s="5" t="s">
        <v>11</v>
      </c>
      <c r="B68" s="6">
        <v>55</v>
      </c>
      <c r="C68" s="15">
        <v>0</v>
      </c>
      <c r="D68" s="22"/>
      <c r="F68" s="13"/>
    </row>
    <row r="69" spans="1:6" x14ac:dyDescent="0.3">
      <c r="A69" t="s">
        <v>12</v>
      </c>
      <c r="B69" s="9">
        <v>5503</v>
      </c>
      <c r="C69" s="23">
        <v>0</v>
      </c>
      <c r="D69" s="10">
        <v>0</v>
      </c>
      <c r="F69" s="13"/>
    </row>
    <row r="70" spans="1:6" x14ac:dyDescent="0.3">
      <c r="A70" s="5" t="s">
        <v>13</v>
      </c>
      <c r="B70" s="6">
        <v>61</v>
      </c>
      <c r="C70" s="15">
        <f>C73</f>
        <v>143655.70000000001</v>
      </c>
      <c r="D70" s="7">
        <f>D73</f>
        <v>184018.55</v>
      </c>
      <c r="F70" s="13"/>
    </row>
    <row r="71" spans="1:6" hidden="1" x14ac:dyDescent="0.3">
      <c r="A71" t="s">
        <v>6</v>
      </c>
      <c r="B71" s="9">
        <v>6101</v>
      </c>
      <c r="C71" s="15">
        <v>0</v>
      </c>
      <c r="D71" s="10" t="e">
        <f>#REF!</f>
        <v>#REF!</v>
      </c>
      <c r="F71" s="13"/>
    </row>
    <row r="72" spans="1:6" hidden="1" x14ac:dyDescent="0.3">
      <c r="A72" t="s">
        <v>7</v>
      </c>
      <c r="B72" s="14">
        <v>6102</v>
      </c>
      <c r="C72" s="15">
        <v>0</v>
      </c>
      <c r="D72" s="10" t="e">
        <f>#REF!</f>
        <v>#REF!</v>
      </c>
      <c r="F72" s="13"/>
    </row>
    <row r="73" spans="1:6" x14ac:dyDescent="0.3">
      <c r="A73" t="s">
        <v>33</v>
      </c>
      <c r="B73" s="14"/>
      <c r="C73" s="10">
        <v>143655.70000000001</v>
      </c>
      <c r="D73" s="10">
        <v>184018.55</v>
      </c>
      <c r="F73" s="13"/>
    </row>
    <row r="74" spans="1:6" x14ac:dyDescent="0.3">
      <c r="A74" s="5" t="s">
        <v>14</v>
      </c>
      <c r="B74" s="6">
        <v>65</v>
      </c>
      <c r="C74" s="15">
        <f>C75</f>
        <v>211691.37</v>
      </c>
      <c r="D74" s="7">
        <f>D75</f>
        <v>353966</v>
      </c>
      <c r="F74" s="13"/>
    </row>
    <row r="75" spans="1:6" x14ac:dyDescent="0.3">
      <c r="A75" t="s">
        <v>33</v>
      </c>
      <c r="B75" s="14">
        <v>6571</v>
      </c>
      <c r="C75" s="10">
        <v>211691.37</v>
      </c>
      <c r="D75" s="10">
        <v>353966</v>
      </c>
      <c r="F75" s="13"/>
    </row>
    <row r="76" spans="1:6" x14ac:dyDescent="0.3">
      <c r="A76" s="5" t="s">
        <v>16</v>
      </c>
      <c r="B76" s="6">
        <v>66</v>
      </c>
      <c r="C76" s="15">
        <v>0</v>
      </c>
      <c r="D76" s="22"/>
      <c r="F76" s="13"/>
    </row>
    <row r="77" spans="1:6" x14ac:dyDescent="0.3">
      <c r="A77" t="s">
        <v>33</v>
      </c>
      <c r="B77" s="14">
        <v>6601</v>
      </c>
      <c r="C77" s="23">
        <v>0</v>
      </c>
      <c r="D77" s="10"/>
      <c r="F77" s="13"/>
    </row>
    <row r="78" spans="1:6" x14ac:dyDescent="0.3">
      <c r="A78" s="5" t="s">
        <v>17</v>
      </c>
      <c r="B78" s="6">
        <v>67</v>
      </c>
      <c r="C78" s="15">
        <f>SUM(C79:C80)</f>
        <v>0</v>
      </c>
      <c r="D78" s="7">
        <f>SUM(D79:D81)</f>
        <v>0</v>
      </c>
      <c r="F78" s="13"/>
    </row>
    <row r="79" spans="1:6" x14ac:dyDescent="0.3">
      <c r="A79" t="s">
        <v>18</v>
      </c>
      <c r="B79" s="14">
        <v>6751</v>
      </c>
      <c r="C79" s="10"/>
      <c r="D79" s="10">
        <v>0</v>
      </c>
      <c r="F79" s="13"/>
    </row>
    <row r="80" spans="1:6" x14ac:dyDescent="0.3">
      <c r="A80" t="s">
        <v>33</v>
      </c>
      <c r="B80" s="14"/>
      <c r="C80" s="10"/>
      <c r="D80" s="10">
        <v>0</v>
      </c>
      <c r="F80" s="13"/>
    </row>
    <row r="81" spans="1:6" x14ac:dyDescent="0.3">
      <c r="A81" t="s">
        <v>34</v>
      </c>
      <c r="B81" s="14">
        <v>6759</v>
      </c>
      <c r="C81" s="24">
        <v>0</v>
      </c>
      <c r="D81" s="10"/>
      <c r="F81" s="13"/>
    </row>
    <row r="82" spans="1:6" x14ac:dyDescent="0.3">
      <c r="A82" s="5" t="s">
        <v>20</v>
      </c>
      <c r="B82" s="6">
        <v>68</v>
      </c>
      <c r="C82" s="15"/>
      <c r="D82" s="22"/>
      <c r="F82" s="13"/>
    </row>
    <row r="83" spans="1:6" x14ac:dyDescent="0.3">
      <c r="A83" t="s">
        <v>18</v>
      </c>
      <c r="B83" s="14">
        <v>6802</v>
      </c>
      <c r="C83" s="23"/>
      <c r="D83" s="10">
        <v>0</v>
      </c>
      <c r="F83" s="13"/>
    </row>
    <row r="84" spans="1:6" x14ac:dyDescent="0.3">
      <c r="A84" t="s">
        <v>21</v>
      </c>
      <c r="B84" s="14">
        <v>6857</v>
      </c>
      <c r="C84" s="23">
        <v>0</v>
      </c>
      <c r="D84" s="10"/>
      <c r="F84" s="13"/>
    </row>
    <row r="85" spans="1:6" x14ac:dyDescent="0.3">
      <c r="A85" t="s">
        <v>33</v>
      </c>
      <c r="B85" s="14"/>
      <c r="C85" s="24">
        <v>0</v>
      </c>
      <c r="D85" s="10"/>
      <c r="F85" s="13"/>
    </row>
    <row r="86" spans="1:6" x14ac:dyDescent="0.3">
      <c r="A86" s="5" t="s">
        <v>22</v>
      </c>
      <c r="B86" s="6">
        <v>70</v>
      </c>
      <c r="C86" s="7">
        <f>SUM(C87:C91)</f>
        <v>10098178.460000001</v>
      </c>
      <c r="D86" s="7">
        <f>SUM(D87:D91)</f>
        <v>20871648</v>
      </c>
      <c r="E86" s="1"/>
      <c r="F86" s="11">
        <f t="shared" ref="F86" si="6">D86/C86</f>
        <v>2.0668725634702239</v>
      </c>
    </row>
    <row r="87" spans="1:6" x14ac:dyDescent="0.3">
      <c r="A87" s="16" t="s">
        <v>18</v>
      </c>
      <c r="B87" s="14">
        <v>7051</v>
      </c>
      <c r="C87" s="10">
        <v>0</v>
      </c>
      <c r="D87" s="10"/>
      <c r="F87" s="13"/>
    </row>
    <row r="88" spans="1:6" x14ac:dyDescent="0.3">
      <c r="A88" t="s">
        <v>35</v>
      </c>
      <c r="B88" s="14">
        <v>7056</v>
      </c>
      <c r="C88" s="10">
        <v>3290650.15</v>
      </c>
      <c r="D88" s="10">
        <v>10449342</v>
      </c>
      <c r="F88" s="11">
        <f t="shared" ref="F88:F91" si="7">D88/C88</f>
        <v>3.1754642771733117</v>
      </c>
    </row>
    <row r="89" spans="1:6" ht="43.2" x14ac:dyDescent="0.3">
      <c r="A89" s="25" t="s">
        <v>36</v>
      </c>
      <c r="B89" s="14">
        <v>7060</v>
      </c>
      <c r="C89" s="10"/>
      <c r="D89" s="26">
        <v>1512484</v>
      </c>
      <c r="F89" s="13"/>
    </row>
    <row r="90" spans="1:6" x14ac:dyDescent="0.3">
      <c r="A90" t="s">
        <v>37</v>
      </c>
      <c r="B90" s="14">
        <v>7071</v>
      </c>
      <c r="C90" s="10">
        <v>3905448.99</v>
      </c>
      <c r="D90" s="10">
        <v>5810481</v>
      </c>
      <c r="F90" s="11">
        <f t="shared" si="7"/>
        <v>1.4877882197099186</v>
      </c>
    </row>
    <row r="91" spans="1:6" x14ac:dyDescent="0.3">
      <c r="A91" t="s">
        <v>38</v>
      </c>
      <c r="B91" s="14">
        <v>7071</v>
      </c>
      <c r="C91" s="10">
        <v>2902079.32</v>
      </c>
      <c r="D91" s="10">
        <v>3099341</v>
      </c>
      <c r="F91" s="11">
        <f t="shared" si="7"/>
        <v>1.0679725321911602</v>
      </c>
    </row>
    <row r="92" spans="1:6" x14ac:dyDescent="0.3">
      <c r="A92" s="5" t="s">
        <v>27</v>
      </c>
      <c r="B92" s="6">
        <v>74</v>
      </c>
      <c r="C92" s="15">
        <v>0</v>
      </c>
      <c r="D92" s="22"/>
      <c r="F92" s="13"/>
    </row>
    <row r="93" spans="1:6" x14ac:dyDescent="0.3">
      <c r="A93" t="s">
        <v>23</v>
      </c>
      <c r="B93" s="14">
        <v>7402</v>
      </c>
      <c r="C93" s="24"/>
      <c r="D93" s="10"/>
      <c r="F93" s="13"/>
    </row>
    <row r="94" spans="1:6" x14ac:dyDescent="0.3">
      <c r="A94" t="s">
        <v>32</v>
      </c>
      <c r="B94" s="14"/>
      <c r="C94" s="24"/>
      <c r="D94" s="10"/>
      <c r="F94" s="13"/>
    </row>
    <row r="95" spans="1:6" x14ac:dyDescent="0.3">
      <c r="A95" s="5" t="s">
        <v>28</v>
      </c>
      <c r="B95" s="6">
        <v>84</v>
      </c>
      <c r="C95" s="7">
        <f>C100+C98+C99</f>
        <v>11772093.65</v>
      </c>
      <c r="D95" s="7">
        <f>SUM(D96:D100)</f>
        <v>50355948</v>
      </c>
      <c r="E95" s="1"/>
      <c r="F95" s="13"/>
    </row>
    <row r="96" spans="1:6" x14ac:dyDescent="0.3">
      <c r="A96" t="s">
        <v>23</v>
      </c>
      <c r="B96" s="14">
        <v>8402</v>
      </c>
      <c r="C96" s="24">
        <v>0</v>
      </c>
      <c r="D96" s="10"/>
      <c r="F96" s="13"/>
    </row>
    <row r="97" spans="1:6" x14ac:dyDescent="0.3">
      <c r="A97" t="s">
        <v>39</v>
      </c>
      <c r="B97" s="14">
        <v>8456</v>
      </c>
      <c r="C97" s="24">
        <v>0</v>
      </c>
      <c r="D97" s="10">
        <v>37607127</v>
      </c>
      <c r="F97" s="13"/>
    </row>
    <row r="98" spans="1:6" x14ac:dyDescent="0.3">
      <c r="A98" t="s">
        <v>40</v>
      </c>
      <c r="B98" s="14">
        <v>8458</v>
      </c>
      <c r="C98" s="10">
        <v>5664206.1600000001</v>
      </c>
      <c r="D98" s="10"/>
      <c r="F98" s="11">
        <f t="shared" ref="F98:F99" si="8">D98/C98</f>
        <v>0</v>
      </c>
    </row>
    <row r="99" spans="1:6" x14ac:dyDescent="0.3">
      <c r="A99" t="s">
        <v>32</v>
      </c>
      <c r="B99" s="14">
        <v>8471</v>
      </c>
      <c r="C99" s="10">
        <v>6107887.4900000002</v>
      </c>
      <c r="D99" s="10">
        <v>12748821</v>
      </c>
      <c r="F99" s="11">
        <f t="shared" si="8"/>
        <v>2.0872717483537011</v>
      </c>
    </row>
    <row r="100" spans="1:6" x14ac:dyDescent="0.3">
      <c r="A100" t="s">
        <v>41</v>
      </c>
      <c r="B100" s="14">
        <v>8481</v>
      </c>
      <c r="C100" s="10"/>
      <c r="D100" s="10"/>
      <c r="F100" s="13"/>
    </row>
    <row r="101" spans="1:6" x14ac:dyDescent="0.3">
      <c r="A101" s="5" t="s">
        <v>42</v>
      </c>
      <c r="B101" s="20"/>
      <c r="C101" s="7">
        <f>C61+C65+C70+C74+C76+C78+C82+C86+C92+C95</f>
        <v>22278395.260000002</v>
      </c>
      <c r="D101" s="7">
        <f>D61+D65+D70+D74+D76+D78+D82+D86+D92+D95</f>
        <v>72216080.549999997</v>
      </c>
      <c r="E101" s="1"/>
      <c r="F101" s="11">
        <f t="shared" ref="F101:F103" si="9">D101/C101</f>
        <v>3.2415297290133451</v>
      </c>
    </row>
    <row r="102" spans="1:6" ht="8.4" customHeight="1" x14ac:dyDescent="0.3">
      <c r="D102" s="10"/>
      <c r="F102" s="27"/>
    </row>
    <row r="103" spans="1:6" x14ac:dyDescent="0.3">
      <c r="A103" s="5" t="s">
        <v>43</v>
      </c>
      <c r="B103" s="5"/>
      <c r="C103" s="28">
        <f>C56+C101</f>
        <v>80174018.859999999</v>
      </c>
      <c r="D103" s="28">
        <f>D56+D101</f>
        <v>143303225.81999999</v>
      </c>
      <c r="E103" s="1"/>
      <c r="F103" s="8">
        <f t="shared" si="9"/>
        <v>1.7874023013644398</v>
      </c>
    </row>
  </sheetData>
  <mergeCells count="2">
    <mergeCell ref="C3:D3"/>
    <mergeCell ref="C59:D59"/>
  </mergeCells>
  <pageMargins left="0.7" right="0.7" top="0.75" bottom="0.75" header="0.3" footer="0.3"/>
  <pageSetup orientation="portrait" r:id="rId1"/>
  <rowBreaks count="1" manualBreakCount="1"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ANALIZA DEC 2025 VS DEC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badea</dc:creator>
  <cp:lastModifiedBy>radu badea</cp:lastModifiedBy>
  <cp:lastPrinted>2026-03-16T05:59:32Z</cp:lastPrinted>
  <dcterms:created xsi:type="dcterms:W3CDTF">2026-03-16T05:57:26Z</dcterms:created>
  <dcterms:modified xsi:type="dcterms:W3CDTF">2026-03-16T06:00:12Z</dcterms:modified>
</cp:coreProperties>
</file>