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credit nou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'[1]Module 6_Condensed Budget'!#REF!</definedName>
    <definedName name="Capital_Expenditures___Culture___Sports">'[1]Module 6_Condensed Budget'!#REF!</definedName>
    <definedName name="Capital_Expenditures___Education" localSheetId="0">'[1]Module 6_Condensed Budget'!#REF!</definedName>
    <definedName name="Capital_Expenditures___Education">'[1]Module 6_Condensed Budget'!#REF!</definedName>
    <definedName name="Capital_Expenditures___General_Administration" localSheetId="0">'[1]Module 6_Condensed Budget'!#REF!</definedName>
    <definedName name="Capital_Expenditures___General_Administration">'[1]Module 6_Condensed Budget'!#REF!</definedName>
    <definedName name="Capital_Expenditures___Health" localSheetId="0">'[1]Module 6_Condensed Budget'!#REF!</definedName>
    <definedName name="Capital_Expenditures___Health">'[1]Module 6_Condensed Budget'!#REF!</definedName>
    <definedName name="Capital_Expenditures___Other_Activities" localSheetId="0">'[1]Module 6_Condensed Budget'!#REF!</definedName>
    <definedName name="Capital_Expenditures___Other_Activities">'[1]Module 6_Condensed Budget'!#REF!</definedName>
    <definedName name="Capital_Expenditures___Public_Works___Housing" localSheetId="0">'[1]Module 6_Condensed Budget'!#REF!</definedName>
    <definedName name="Capital_Expenditures___Public_Works___Housing">'[1]Module 6_Condensed Budget'!#REF!</definedName>
    <definedName name="Capital_Expenditures___Social_Assistance" localSheetId="0">'[1]Module 6_Condensed Budget'!#REF!</definedName>
    <definedName name="Capital_Expenditures___Social_Assistance">'[1]Module 6_Condensed Budget'!#REF!</definedName>
    <definedName name="Capital_Expenditures___Transportation___Communication" localSheetId="0">'[1]Module 6_Condensed Budget'!#REF!</definedName>
    <definedName name="Capital_Expenditures___Transportation___Communication">'[1]Module 6_Condensed Budget'!#REF!</definedName>
    <definedName name="Capital_Expenditures__Other_Economic_Activities" localSheetId="0">'[1]Module 6_Condensed Budget'!#REF!</definedName>
    <definedName name="Capital_Expenditures__Other_Economic_Activities">'[1]Module 6_Condensed Budget'!#REF!</definedName>
    <definedName name="caragiale" localSheetId="0">#REF!</definedName>
    <definedName name="caragiale">#REF!</definedName>
    <definedName name="Change_in_Operating_Expenditures" localSheetId="0">'[1]Module 6_Condensed Budget'!#REF!</definedName>
    <definedName name="Change_in_Operating_Expenditures">'[1]Module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[2]Portfolio!$F$15</definedName>
    <definedName name="_xlnm.Database" localSheetId="0">#REF!</definedName>
    <definedName name="_xlnm.Database">#REF!</definedName>
    <definedName name="Deflator__Base_Year___1995" localSheetId="0">'[1]Module 6_Condensed Budget'!#REF!</definedName>
    <definedName name="Deflator__Base_Year___1995">'[1]Module 6_Condensed Budget'!#REF!</definedName>
    <definedName name="Deflator__Base_Year___1997" localSheetId="0">'[1]Module 6_Condensed Budget'!#REF!</definedName>
    <definedName name="Deflator__Base_Year___1997">'[1]Module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 hidden="1">{#N/A,#N/A,FALSE,"Fund-II"}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'[3]Evolutie V_C 2003_2007 '!#REF!</definedName>
    <definedName name="Excel_BuiltIn__FilterDatabase_17">'[3]Evolutie V_C 2003_2007 '!#REF!</definedName>
    <definedName name="Excel_BuiltIn_Database" localSheetId="0">#REF!</definedName>
    <definedName name="Excel_BuiltIn_Database">#REF!</definedName>
    <definedName name="Extra" localSheetId="0">[4]ExtraScoli!$B$150</definedName>
    <definedName name="Extra">[4]ExtraScoli!$B$150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[5]Inputs!$A$118:$L$125</definedName>
    <definedName name="Intlfive">[5]Inputs!$A$192:$J$212</definedName>
    <definedName name="Intlfour">[5]Inputs!$A$170:$J$185</definedName>
    <definedName name="Intlseven">[5]Inputs!$A$258:$J$289</definedName>
    <definedName name="Intlsix">[5]Inputs!$A$219:$J$250</definedName>
    <definedName name="Intlthree">[5]Inputs!$A$151:$L$163</definedName>
    <definedName name="Intltwo">[5]Inputs!$A$132:$L$144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[6]Params!$B$3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'[1]Module 6_Condensed Budget'!#REF!</definedName>
    <definedName name="Net_Outstanding_Debt">'[1]Module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'[1]Module 6_Condensed Budget'!#REF!</definedName>
    <definedName name="Proceeds_from_the_sale_of_public_property">'[1]Module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 localSheetId="0">'[7]_Cash Flow_'!$C$36:$AM$36</definedName>
    <definedName name="Recurring_Surplus__Deficit">'[7]_Cash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 hidden="1">{"'Lennar U.S. Partners'!$A$1:$N$53"}</definedName>
    <definedName name="specMTM" localSheetId="0">#REF!</definedName>
    <definedName name="specMTM">#REF!</definedName>
    <definedName name="Spot">[8]Portfolio!$F$15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'[9]Fund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'[1]Module 6_Condensed Budget'!#REF!</definedName>
    <definedName name="Total_Population">'[1]Module 6_Condensed Budget'!#REF!</definedName>
    <definedName name="Total_Print">'[10]ROLLUP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F17" i="1" l="1"/>
  <c r="C192" i="1"/>
  <c r="B191" i="1" l="1"/>
  <c r="D33" i="1"/>
  <c r="D34" i="1" s="1"/>
  <c r="C31" i="1"/>
  <c r="B25" i="1"/>
  <c r="C24" i="1"/>
  <c r="C23" i="1"/>
  <c r="C19" i="1"/>
  <c r="C18" i="1"/>
  <c r="D17" i="1"/>
  <c r="H16" i="1"/>
  <c r="J16" i="1" s="1"/>
  <c r="D16" i="1"/>
  <c r="A16" i="1"/>
  <c r="A17" i="1" s="1"/>
  <c r="B15" i="1"/>
  <c r="A15" i="1"/>
  <c r="B14" i="1"/>
  <c r="D6" i="1"/>
  <c r="D8" i="1" s="1"/>
  <c r="D5" i="1"/>
  <c r="C32" i="1"/>
  <c r="A18" i="1" l="1"/>
  <c r="B16" i="1"/>
  <c r="F15" i="1"/>
  <c r="D35" i="1"/>
  <c r="C16" i="1"/>
  <c r="C20" i="1"/>
  <c r="C25" i="1"/>
  <c r="C28" i="1"/>
  <c r="C29" i="1"/>
  <c r="E16" i="1" l="1"/>
  <c r="E17" i="1" s="1"/>
  <c r="A19" i="1"/>
  <c r="B17" i="1"/>
  <c r="D36" i="1"/>
  <c r="H15" i="1"/>
  <c r="J15" i="1" s="1"/>
  <c r="E18" i="1" l="1"/>
  <c r="H17" i="1"/>
  <c r="J17" i="1" s="1"/>
  <c r="B18" i="1"/>
  <c r="A20" i="1"/>
  <c r="D37" i="1"/>
  <c r="E19" i="1" l="1"/>
  <c r="F18" i="1"/>
  <c r="H18" i="1" s="1"/>
  <c r="J18" i="1" s="1"/>
  <c r="A21" i="1"/>
  <c r="B19" i="1"/>
  <c r="D38" i="1"/>
  <c r="E20" i="1" l="1"/>
  <c r="F19" i="1"/>
  <c r="H19" i="1" s="1"/>
  <c r="J19" i="1" s="1"/>
  <c r="D39" i="1"/>
  <c r="A22" i="1"/>
  <c r="B20" i="1"/>
  <c r="E21" i="1" l="1"/>
  <c r="F20" i="1"/>
  <c r="H20" i="1" s="1"/>
  <c r="J20" i="1" s="1"/>
  <c r="D40" i="1"/>
  <c r="A23" i="1"/>
  <c r="B21" i="1"/>
  <c r="E22" i="1" l="1"/>
  <c r="F21" i="1"/>
  <c r="H21" i="1" s="1"/>
  <c r="J21" i="1" s="1"/>
  <c r="D41" i="1"/>
  <c r="B22" i="1"/>
  <c r="A24" i="1"/>
  <c r="E23" i="1" l="1"/>
  <c r="F22" i="1"/>
  <c r="H22" i="1" s="1"/>
  <c r="B23" i="1"/>
  <c r="A25" i="1"/>
  <c r="D42" i="1"/>
  <c r="E24" i="1" l="1"/>
  <c r="F23" i="1"/>
  <c r="H23" i="1" s="1"/>
  <c r="J23" i="1" s="1"/>
  <c r="D43" i="1"/>
  <c r="B24" i="1"/>
  <c r="A26" i="1"/>
  <c r="E25" i="1" l="1"/>
  <c r="F24" i="1"/>
  <c r="H24" i="1" s="1"/>
  <c r="J24" i="1" s="1"/>
  <c r="D44" i="1"/>
  <c r="A27" i="1"/>
  <c r="E26" i="1" l="1"/>
  <c r="F25" i="1"/>
  <c r="B26" i="1"/>
  <c r="A28" i="1"/>
  <c r="D45" i="1"/>
  <c r="H25" i="1" l="1"/>
  <c r="J25" i="1" s="1"/>
  <c r="E27" i="1"/>
  <c r="F26" i="1"/>
  <c r="H26" i="1" s="1"/>
  <c r="D46" i="1"/>
  <c r="B27" i="1"/>
  <c r="A29" i="1"/>
  <c r="E28" i="1" l="1"/>
  <c r="F27" i="1"/>
  <c r="H27" i="1" s="1"/>
  <c r="J27" i="1" s="1"/>
  <c r="D47" i="1"/>
  <c r="A30" i="1"/>
  <c r="B28" i="1"/>
  <c r="E29" i="1" l="1"/>
  <c r="F28" i="1"/>
  <c r="H28" i="1" s="1"/>
  <c r="J28" i="1" s="1"/>
  <c r="D48" i="1"/>
  <c r="A31" i="1"/>
  <c r="B29" i="1"/>
  <c r="E30" i="1" l="1"/>
  <c r="F29" i="1"/>
  <c r="H29" i="1" s="1"/>
  <c r="J29" i="1" s="1"/>
  <c r="A32" i="1"/>
  <c r="B30" i="1"/>
  <c r="D49" i="1"/>
  <c r="E31" i="1" l="1"/>
  <c r="F30" i="1"/>
  <c r="H30" i="1" s="1"/>
  <c r="J30" i="1" s="1"/>
  <c r="A33" i="1"/>
  <c r="B31" i="1"/>
  <c r="D50" i="1"/>
  <c r="E32" i="1" l="1"/>
  <c r="F31" i="1"/>
  <c r="H31" i="1" s="1"/>
  <c r="J31" i="1" s="1"/>
  <c r="D51" i="1"/>
  <c r="A34" i="1"/>
  <c r="B32" i="1"/>
  <c r="E33" i="1" l="1"/>
  <c r="F32" i="1"/>
  <c r="H32" i="1" s="1"/>
  <c r="J32" i="1" s="1"/>
  <c r="A35" i="1"/>
  <c r="B33" i="1"/>
  <c r="D52" i="1"/>
  <c r="E34" i="1" l="1"/>
  <c r="F33" i="1"/>
  <c r="H33" i="1" s="1"/>
  <c r="J33" i="1" s="1"/>
  <c r="B34" i="1"/>
  <c r="A36" i="1"/>
  <c r="D53" i="1"/>
  <c r="E35" i="1" l="1"/>
  <c r="F34" i="1"/>
  <c r="H34" i="1" s="1"/>
  <c r="J34" i="1" s="1"/>
  <c r="D54" i="1"/>
  <c r="A37" i="1"/>
  <c r="B35" i="1"/>
  <c r="E36" i="1" l="1"/>
  <c r="F35" i="1"/>
  <c r="H35" i="1" s="1"/>
  <c r="J35" i="1" s="1"/>
  <c r="D55" i="1"/>
  <c r="A38" i="1"/>
  <c r="B36" i="1"/>
  <c r="E37" i="1" l="1"/>
  <c r="F36" i="1"/>
  <c r="H36" i="1" s="1"/>
  <c r="J36" i="1" s="1"/>
  <c r="A39" i="1"/>
  <c r="B37" i="1"/>
  <c r="D56" i="1"/>
  <c r="E38" i="1" l="1"/>
  <c r="F37" i="1"/>
  <c r="H37" i="1" s="1"/>
  <c r="J37" i="1" s="1"/>
  <c r="D57" i="1"/>
  <c r="B38" i="1"/>
  <c r="A40" i="1"/>
  <c r="E39" i="1" l="1"/>
  <c r="F38" i="1"/>
  <c r="H38" i="1" s="1"/>
  <c r="J38" i="1" s="1"/>
  <c r="A41" i="1"/>
  <c r="B39" i="1"/>
  <c r="D58" i="1"/>
  <c r="E40" i="1" l="1"/>
  <c r="F39" i="1"/>
  <c r="H39" i="1" s="1"/>
  <c r="J39" i="1" s="1"/>
  <c r="D59" i="1"/>
  <c r="B40" i="1"/>
  <c r="A42" i="1"/>
  <c r="E41" i="1" l="1"/>
  <c r="F40" i="1"/>
  <c r="H40" i="1" s="1"/>
  <c r="J40" i="1" s="1"/>
  <c r="D60" i="1"/>
  <c r="A43" i="1"/>
  <c r="B41" i="1"/>
  <c r="E42" i="1" l="1"/>
  <c r="F41" i="1"/>
  <c r="H41" i="1" s="1"/>
  <c r="J41" i="1" s="1"/>
  <c r="A44" i="1"/>
  <c r="B42" i="1"/>
  <c r="D61" i="1"/>
  <c r="E43" i="1" l="1"/>
  <c r="F42" i="1"/>
  <c r="H42" i="1" s="1"/>
  <c r="J42" i="1" s="1"/>
  <c r="D62" i="1"/>
  <c r="A45" i="1"/>
  <c r="B43" i="1"/>
  <c r="E44" i="1" l="1"/>
  <c r="F43" i="1"/>
  <c r="H43" i="1" s="1"/>
  <c r="J43" i="1" s="1"/>
  <c r="D63" i="1"/>
  <c r="B44" i="1"/>
  <c r="A46" i="1"/>
  <c r="E45" i="1" l="1"/>
  <c r="F44" i="1"/>
  <c r="H44" i="1" s="1"/>
  <c r="J44" i="1" s="1"/>
  <c r="D64" i="1"/>
  <c r="A47" i="1"/>
  <c r="B45" i="1"/>
  <c r="E46" i="1" l="1"/>
  <c r="F45" i="1"/>
  <c r="H45" i="1" s="1"/>
  <c r="J45" i="1" s="1"/>
  <c r="B46" i="1"/>
  <c r="A48" i="1"/>
  <c r="D65" i="1"/>
  <c r="E47" i="1" l="1"/>
  <c r="F46" i="1"/>
  <c r="H46" i="1" s="1"/>
  <c r="J46" i="1" s="1"/>
  <c r="D66" i="1"/>
  <c r="B47" i="1"/>
  <c r="A49" i="1"/>
  <c r="E48" i="1" l="1"/>
  <c r="F47" i="1"/>
  <c r="H47" i="1" s="1"/>
  <c r="J47" i="1" s="1"/>
  <c r="D67" i="1"/>
  <c r="B48" i="1"/>
  <c r="A50" i="1"/>
  <c r="E49" i="1" l="1"/>
  <c r="F48" i="1"/>
  <c r="H48" i="1" s="1"/>
  <c r="J48" i="1" s="1"/>
  <c r="B49" i="1"/>
  <c r="A51" i="1"/>
  <c r="D68" i="1"/>
  <c r="E50" i="1" l="1"/>
  <c r="F49" i="1"/>
  <c r="H49" i="1" s="1"/>
  <c r="J49" i="1" s="1"/>
  <c r="D69" i="1"/>
  <c r="B50" i="1"/>
  <c r="A52" i="1"/>
  <c r="E51" i="1" l="1"/>
  <c r="F50" i="1"/>
  <c r="H50" i="1" s="1"/>
  <c r="J50" i="1" s="1"/>
  <c r="D70" i="1"/>
  <c r="A53" i="1"/>
  <c r="B51" i="1"/>
  <c r="E52" i="1" l="1"/>
  <c r="F51" i="1"/>
  <c r="H51" i="1" s="1"/>
  <c r="J51" i="1" s="1"/>
  <c r="B52" i="1"/>
  <c r="A54" i="1"/>
  <c r="D71" i="1"/>
  <c r="E53" i="1" l="1"/>
  <c r="F52" i="1"/>
  <c r="H52" i="1" s="1"/>
  <c r="J52" i="1" s="1"/>
  <c r="D72" i="1"/>
  <c r="A55" i="1"/>
  <c r="B53" i="1"/>
  <c r="E54" i="1" l="1"/>
  <c r="F53" i="1"/>
  <c r="H53" i="1" s="1"/>
  <c r="J53" i="1" s="1"/>
  <c r="B54" i="1"/>
  <c r="A56" i="1"/>
  <c r="D73" i="1"/>
  <c r="E55" i="1" l="1"/>
  <c r="F54" i="1"/>
  <c r="H54" i="1" s="1"/>
  <c r="J54" i="1" s="1"/>
  <c r="A57" i="1"/>
  <c r="B55" i="1"/>
  <c r="D74" i="1"/>
  <c r="E56" i="1" l="1"/>
  <c r="F55" i="1"/>
  <c r="H55" i="1" s="1"/>
  <c r="J55" i="1" s="1"/>
  <c r="D75" i="1"/>
  <c r="A58" i="1"/>
  <c r="B56" i="1"/>
  <c r="E57" i="1" l="1"/>
  <c r="F56" i="1"/>
  <c r="H56" i="1" s="1"/>
  <c r="J56" i="1" s="1"/>
  <c r="A59" i="1"/>
  <c r="B57" i="1"/>
  <c r="D76" i="1"/>
  <c r="E58" i="1" l="1"/>
  <c r="F57" i="1"/>
  <c r="H57" i="1" s="1"/>
  <c r="J57" i="1" s="1"/>
  <c r="D77" i="1"/>
  <c r="B58" i="1"/>
  <c r="A60" i="1"/>
  <c r="E59" i="1" l="1"/>
  <c r="F58" i="1"/>
  <c r="H58" i="1" s="1"/>
  <c r="J58" i="1" s="1"/>
  <c r="D78" i="1"/>
  <c r="A61" i="1"/>
  <c r="B59" i="1"/>
  <c r="E60" i="1" l="1"/>
  <c r="F59" i="1"/>
  <c r="H59" i="1" s="1"/>
  <c r="J59" i="1" s="1"/>
  <c r="A62" i="1"/>
  <c r="B60" i="1"/>
  <c r="D79" i="1"/>
  <c r="E61" i="1" l="1"/>
  <c r="F60" i="1"/>
  <c r="H60" i="1" s="1"/>
  <c r="J60" i="1" s="1"/>
  <c r="A63" i="1"/>
  <c r="B61" i="1"/>
  <c r="D80" i="1"/>
  <c r="E62" i="1" l="1"/>
  <c r="F61" i="1"/>
  <c r="D81" i="1"/>
  <c r="B62" i="1"/>
  <c r="A64" i="1"/>
  <c r="E63" i="1" l="1"/>
  <c r="F62" i="1"/>
  <c r="H62" i="1" s="1"/>
  <c r="J62" i="1" s="1"/>
  <c r="H61" i="1"/>
  <c r="J61" i="1" s="1"/>
  <c r="B63" i="1"/>
  <c r="A65" i="1"/>
  <c r="D82" i="1"/>
  <c r="E64" i="1" l="1"/>
  <c r="F63" i="1"/>
  <c r="H63" i="1" s="1"/>
  <c r="J63" i="1" s="1"/>
  <c r="B64" i="1"/>
  <c r="A66" i="1"/>
  <c r="D83" i="1"/>
  <c r="E65" i="1" l="1"/>
  <c r="F64" i="1"/>
  <c r="H64" i="1" s="1"/>
  <c r="J64" i="1" s="1"/>
  <c r="A67" i="1"/>
  <c r="B65" i="1"/>
  <c r="D84" i="1"/>
  <c r="E66" i="1" l="1"/>
  <c r="F65" i="1"/>
  <c r="H65" i="1" s="1"/>
  <c r="J65" i="1" s="1"/>
  <c r="D85" i="1"/>
  <c r="B66" i="1"/>
  <c r="A68" i="1"/>
  <c r="E67" i="1" l="1"/>
  <c r="F66" i="1"/>
  <c r="H66" i="1" s="1"/>
  <c r="J66" i="1" s="1"/>
  <c r="D86" i="1"/>
  <c r="B67" i="1"/>
  <c r="A69" i="1"/>
  <c r="E68" i="1" l="1"/>
  <c r="F67" i="1"/>
  <c r="H67" i="1" s="1"/>
  <c r="J67" i="1" s="1"/>
  <c r="B68" i="1"/>
  <c r="A70" i="1"/>
  <c r="D87" i="1"/>
  <c r="E69" i="1" l="1"/>
  <c r="F68" i="1"/>
  <c r="H68" i="1" s="1"/>
  <c r="J68" i="1" s="1"/>
  <c r="D88" i="1"/>
  <c r="A71" i="1"/>
  <c r="B69" i="1"/>
  <c r="E70" i="1" l="1"/>
  <c r="F69" i="1"/>
  <c r="H69" i="1" s="1"/>
  <c r="J69" i="1" s="1"/>
  <c r="D89" i="1"/>
  <c r="B70" i="1"/>
  <c r="A72" i="1"/>
  <c r="E71" i="1" l="1"/>
  <c r="F70" i="1"/>
  <c r="H70" i="1" s="1"/>
  <c r="J70" i="1" s="1"/>
  <c r="A73" i="1"/>
  <c r="B71" i="1"/>
  <c r="D90" i="1"/>
  <c r="E72" i="1" l="1"/>
  <c r="F71" i="1"/>
  <c r="H71" i="1" s="1"/>
  <c r="J71" i="1" s="1"/>
  <c r="D91" i="1"/>
  <c r="B72" i="1"/>
  <c r="A74" i="1"/>
  <c r="E73" i="1" l="1"/>
  <c r="F72" i="1"/>
  <c r="H72" i="1" s="1"/>
  <c r="J72" i="1" s="1"/>
  <c r="D92" i="1"/>
  <c r="B73" i="1"/>
  <c r="A75" i="1"/>
  <c r="E74" i="1" l="1"/>
  <c r="F73" i="1"/>
  <c r="A76" i="1"/>
  <c r="B74" i="1"/>
  <c r="D93" i="1"/>
  <c r="E75" i="1" l="1"/>
  <c r="F74" i="1"/>
  <c r="H74" i="1" s="1"/>
  <c r="J74" i="1" s="1"/>
  <c r="H73" i="1"/>
  <c r="J73" i="1" s="1"/>
  <c r="D94" i="1"/>
  <c r="A77" i="1"/>
  <c r="B75" i="1"/>
  <c r="E76" i="1" l="1"/>
  <c r="F75" i="1"/>
  <c r="H75" i="1" s="1"/>
  <c r="J75" i="1" s="1"/>
  <c r="A78" i="1"/>
  <c r="B76" i="1"/>
  <c r="D95" i="1"/>
  <c r="E77" i="1" l="1"/>
  <c r="F76" i="1"/>
  <c r="H76" i="1" s="1"/>
  <c r="J76" i="1" s="1"/>
  <c r="A79" i="1"/>
  <c r="B77" i="1"/>
  <c r="D96" i="1"/>
  <c r="E78" i="1" l="1"/>
  <c r="F77" i="1"/>
  <c r="H77" i="1" s="1"/>
  <c r="J77" i="1" s="1"/>
  <c r="D97" i="1"/>
  <c r="B78" i="1"/>
  <c r="A80" i="1"/>
  <c r="E79" i="1" l="1"/>
  <c r="F78" i="1"/>
  <c r="H78" i="1" s="1"/>
  <c r="J78" i="1" s="1"/>
  <c r="A81" i="1"/>
  <c r="B79" i="1"/>
  <c r="D98" i="1"/>
  <c r="E80" i="1" l="1"/>
  <c r="F79" i="1"/>
  <c r="H79" i="1" s="1"/>
  <c r="J79" i="1" s="1"/>
  <c r="D99" i="1"/>
  <c r="A82" i="1"/>
  <c r="B80" i="1"/>
  <c r="E81" i="1" l="1"/>
  <c r="F80" i="1"/>
  <c r="H80" i="1" s="1"/>
  <c r="J80" i="1" s="1"/>
  <c r="B81" i="1"/>
  <c r="A83" i="1"/>
  <c r="D100" i="1"/>
  <c r="E82" i="1" l="1"/>
  <c r="F81" i="1"/>
  <c r="H81" i="1" s="1"/>
  <c r="J81" i="1" s="1"/>
  <c r="B82" i="1"/>
  <c r="A84" i="1"/>
  <c r="D101" i="1"/>
  <c r="E83" i="1" l="1"/>
  <c r="F82" i="1"/>
  <c r="H82" i="1" s="1"/>
  <c r="J82" i="1" s="1"/>
  <c r="A85" i="1"/>
  <c r="B83" i="1"/>
  <c r="D102" i="1"/>
  <c r="E84" i="1" l="1"/>
  <c r="F83" i="1"/>
  <c r="H83" i="1" s="1"/>
  <c r="J83" i="1" s="1"/>
  <c r="B84" i="1"/>
  <c r="A86" i="1"/>
  <c r="D103" i="1"/>
  <c r="E85" i="1" l="1"/>
  <c r="F84" i="1"/>
  <c r="H84" i="1" s="1"/>
  <c r="J84" i="1" s="1"/>
  <c r="A87" i="1"/>
  <c r="B85" i="1"/>
  <c r="D104" i="1"/>
  <c r="E86" i="1" l="1"/>
  <c r="F85" i="1"/>
  <c r="B86" i="1"/>
  <c r="A88" i="1"/>
  <c r="D105" i="1"/>
  <c r="E87" i="1" l="1"/>
  <c r="F86" i="1"/>
  <c r="H86" i="1" s="1"/>
  <c r="J86" i="1" s="1"/>
  <c r="H85" i="1"/>
  <c r="J85" i="1" s="1"/>
  <c r="D106" i="1"/>
  <c r="B87" i="1"/>
  <c r="A89" i="1"/>
  <c r="E88" i="1" l="1"/>
  <c r="F87" i="1"/>
  <c r="H87" i="1" s="1"/>
  <c r="J87" i="1" s="1"/>
  <c r="B88" i="1"/>
  <c r="A90" i="1"/>
  <c r="D107" i="1"/>
  <c r="E89" i="1" l="1"/>
  <c r="F88" i="1"/>
  <c r="H88" i="1" s="1"/>
  <c r="J88" i="1" s="1"/>
  <c r="A91" i="1"/>
  <c r="B89" i="1"/>
  <c r="D108" i="1"/>
  <c r="E90" i="1" l="1"/>
  <c r="F89" i="1"/>
  <c r="H89" i="1" s="1"/>
  <c r="J89" i="1" s="1"/>
  <c r="A92" i="1"/>
  <c r="B90" i="1"/>
  <c r="D109" i="1"/>
  <c r="E91" i="1" l="1"/>
  <c r="F90" i="1"/>
  <c r="H90" i="1" s="1"/>
  <c r="J90" i="1" s="1"/>
  <c r="D110" i="1"/>
  <c r="B91" i="1"/>
  <c r="A93" i="1"/>
  <c r="E92" i="1" l="1"/>
  <c r="F91" i="1"/>
  <c r="H91" i="1" s="1"/>
  <c r="J91" i="1" s="1"/>
  <c r="A94" i="1"/>
  <c r="B92" i="1"/>
  <c r="D111" i="1"/>
  <c r="E93" i="1" l="1"/>
  <c r="F92" i="1"/>
  <c r="H92" i="1" s="1"/>
  <c r="J92" i="1" s="1"/>
  <c r="D112" i="1"/>
  <c r="B93" i="1"/>
  <c r="A95" i="1"/>
  <c r="E94" i="1" l="1"/>
  <c r="F93" i="1"/>
  <c r="H93" i="1" s="1"/>
  <c r="J93" i="1" s="1"/>
  <c r="A96" i="1"/>
  <c r="B94" i="1"/>
  <c r="D113" i="1"/>
  <c r="E95" i="1" l="1"/>
  <c r="F94" i="1"/>
  <c r="H94" i="1" s="1"/>
  <c r="J94" i="1" s="1"/>
  <c r="A97" i="1"/>
  <c r="B95" i="1"/>
  <c r="D114" i="1"/>
  <c r="E96" i="1" l="1"/>
  <c r="F95" i="1"/>
  <c r="H95" i="1" s="1"/>
  <c r="J95" i="1" s="1"/>
  <c r="D115" i="1"/>
  <c r="A98" i="1"/>
  <c r="B96" i="1"/>
  <c r="E97" i="1" l="1"/>
  <c r="F96" i="1"/>
  <c r="H96" i="1" s="1"/>
  <c r="J96" i="1" s="1"/>
  <c r="B97" i="1"/>
  <c r="A99" i="1"/>
  <c r="D116" i="1"/>
  <c r="E98" i="1" l="1"/>
  <c r="F97" i="1"/>
  <c r="D117" i="1"/>
  <c r="A100" i="1"/>
  <c r="B98" i="1"/>
  <c r="E99" i="1" l="1"/>
  <c r="F98" i="1"/>
  <c r="H98" i="1" s="1"/>
  <c r="J98" i="1" s="1"/>
  <c r="H97" i="1"/>
  <c r="J97" i="1" s="1"/>
  <c r="B99" i="1"/>
  <c r="A101" i="1"/>
  <c r="D118" i="1"/>
  <c r="E100" i="1" l="1"/>
  <c r="F99" i="1"/>
  <c r="H99" i="1" s="1"/>
  <c r="J99" i="1" s="1"/>
  <c r="A102" i="1"/>
  <c r="B100" i="1"/>
  <c r="D119" i="1"/>
  <c r="E101" i="1" l="1"/>
  <c r="F100" i="1"/>
  <c r="H100" i="1" s="1"/>
  <c r="J100" i="1" s="1"/>
  <c r="D120" i="1"/>
  <c r="A103" i="1"/>
  <c r="B101" i="1"/>
  <c r="E102" i="1" l="1"/>
  <c r="F101" i="1"/>
  <c r="H101" i="1" s="1"/>
  <c r="J101" i="1" s="1"/>
  <c r="A104" i="1"/>
  <c r="B102" i="1"/>
  <c r="D121" i="1"/>
  <c r="E103" i="1" l="1"/>
  <c r="F102" i="1"/>
  <c r="H102" i="1" s="1"/>
  <c r="J102" i="1" s="1"/>
  <c r="D122" i="1"/>
  <c r="B103" i="1"/>
  <c r="A105" i="1"/>
  <c r="E104" i="1" l="1"/>
  <c r="F103" i="1"/>
  <c r="H103" i="1" s="1"/>
  <c r="J103" i="1" s="1"/>
  <c r="D123" i="1"/>
  <c r="A106" i="1"/>
  <c r="B104" i="1"/>
  <c r="E105" i="1" l="1"/>
  <c r="F104" i="1"/>
  <c r="H104" i="1" s="1"/>
  <c r="J104" i="1" s="1"/>
  <c r="A107" i="1"/>
  <c r="B105" i="1"/>
  <c r="D124" i="1"/>
  <c r="E106" i="1" l="1"/>
  <c r="F105" i="1"/>
  <c r="H105" i="1" s="1"/>
  <c r="J105" i="1" s="1"/>
  <c r="D125" i="1"/>
  <c r="B106" i="1"/>
  <c r="A108" i="1"/>
  <c r="E107" i="1" l="1"/>
  <c r="F106" i="1"/>
  <c r="H106" i="1" s="1"/>
  <c r="J106" i="1" s="1"/>
  <c r="B107" i="1"/>
  <c r="A109" i="1"/>
  <c r="D126" i="1"/>
  <c r="E108" i="1" l="1"/>
  <c r="F107" i="1"/>
  <c r="H107" i="1" s="1"/>
  <c r="J107" i="1" s="1"/>
  <c r="D127" i="1"/>
  <c r="A110" i="1"/>
  <c r="B108" i="1"/>
  <c r="E109" i="1" l="1"/>
  <c r="F108" i="1"/>
  <c r="H108" i="1" s="1"/>
  <c r="J108" i="1" s="1"/>
  <c r="B109" i="1"/>
  <c r="A111" i="1"/>
  <c r="D128" i="1"/>
  <c r="E110" i="1" l="1"/>
  <c r="F109" i="1"/>
  <c r="H109" i="1" s="1"/>
  <c r="J109" i="1" s="1"/>
  <c r="D129" i="1"/>
  <c r="A112" i="1"/>
  <c r="B110" i="1"/>
  <c r="E111" i="1" l="1"/>
  <c r="F110" i="1"/>
  <c r="H110" i="1" s="1"/>
  <c r="J110" i="1" s="1"/>
  <c r="D130" i="1"/>
  <c r="B111" i="1"/>
  <c r="A113" i="1"/>
  <c r="E112" i="1" l="1"/>
  <c r="F111" i="1"/>
  <c r="H111" i="1" s="1"/>
  <c r="J111" i="1" s="1"/>
  <c r="B112" i="1"/>
  <c r="A114" i="1"/>
  <c r="D131" i="1"/>
  <c r="E113" i="1" l="1"/>
  <c r="F112" i="1"/>
  <c r="H112" i="1" s="1"/>
  <c r="J112" i="1" s="1"/>
  <c r="D132" i="1"/>
  <c r="B113" i="1"/>
  <c r="A115" i="1"/>
  <c r="E114" i="1" l="1"/>
  <c r="F113" i="1"/>
  <c r="H113" i="1" s="1"/>
  <c r="J113" i="1" s="1"/>
  <c r="A116" i="1"/>
  <c r="B114" i="1"/>
  <c r="D133" i="1"/>
  <c r="E115" i="1" l="1"/>
  <c r="F114" i="1"/>
  <c r="H114" i="1" s="1"/>
  <c r="J114" i="1" s="1"/>
  <c r="D134" i="1"/>
  <c r="B115" i="1"/>
  <c r="A117" i="1"/>
  <c r="E116" i="1" l="1"/>
  <c r="F115" i="1"/>
  <c r="H115" i="1" s="1"/>
  <c r="J115" i="1" s="1"/>
  <c r="A118" i="1"/>
  <c r="B116" i="1"/>
  <c r="D135" i="1"/>
  <c r="E117" i="1" l="1"/>
  <c r="F116" i="1"/>
  <c r="H116" i="1" s="1"/>
  <c r="J116" i="1" s="1"/>
  <c r="B117" i="1"/>
  <c r="A119" i="1"/>
  <c r="D136" i="1"/>
  <c r="E118" i="1" l="1"/>
  <c r="F117" i="1"/>
  <c r="H117" i="1" s="1"/>
  <c r="J117" i="1" s="1"/>
  <c r="D137" i="1"/>
  <c r="A120" i="1"/>
  <c r="B118" i="1"/>
  <c r="E119" i="1" l="1"/>
  <c r="F118" i="1"/>
  <c r="H118" i="1" s="1"/>
  <c r="J118" i="1" s="1"/>
  <c r="A121" i="1"/>
  <c r="B119" i="1"/>
  <c r="D138" i="1"/>
  <c r="E120" i="1" l="1"/>
  <c r="F119" i="1"/>
  <c r="H119" i="1" s="1"/>
  <c r="J119" i="1" s="1"/>
  <c r="D139" i="1"/>
  <c r="A122" i="1"/>
  <c r="B120" i="1"/>
  <c r="E121" i="1" l="1"/>
  <c r="F120" i="1"/>
  <c r="H120" i="1" s="1"/>
  <c r="J120" i="1" s="1"/>
  <c r="B121" i="1"/>
  <c r="A123" i="1"/>
  <c r="D140" i="1"/>
  <c r="E122" i="1" l="1"/>
  <c r="F121" i="1"/>
  <c r="D141" i="1"/>
  <c r="A124" i="1"/>
  <c r="B122" i="1"/>
  <c r="E123" i="1" l="1"/>
  <c r="F122" i="1"/>
  <c r="H122" i="1" s="1"/>
  <c r="J122" i="1" s="1"/>
  <c r="H121" i="1"/>
  <c r="J121" i="1" s="1"/>
  <c r="B123" i="1"/>
  <c r="A125" i="1"/>
  <c r="D142" i="1"/>
  <c r="E124" i="1" l="1"/>
  <c r="F123" i="1"/>
  <c r="H123" i="1" s="1"/>
  <c r="J123" i="1" s="1"/>
  <c r="A126" i="1"/>
  <c r="B124" i="1"/>
  <c r="D143" i="1"/>
  <c r="E125" i="1" l="1"/>
  <c r="F124" i="1"/>
  <c r="H124" i="1" s="1"/>
  <c r="J124" i="1" s="1"/>
  <c r="D144" i="1"/>
  <c r="A127" i="1"/>
  <c r="B125" i="1"/>
  <c r="E126" i="1" l="1"/>
  <c r="F125" i="1"/>
  <c r="H125" i="1" s="1"/>
  <c r="J125" i="1" s="1"/>
  <c r="D145" i="1"/>
  <c r="A128" i="1"/>
  <c r="B126" i="1"/>
  <c r="E127" i="1" l="1"/>
  <c r="F126" i="1"/>
  <c r="H126" i="1" s="1"/>
  <c r="J126" i="1" s="1"/>
  <c r="D146" i="1"/>
  <c r="A129" i="1"/>
  <c r="B127" i="1"/>
  <c r="E128" i="1" l="1"/>
  <c r="F127" i="1"/>
  <c r="H127" i="1" s="1"/>
  <c r="J127" i="1" s="1"/>
  <c r="A130" i="1"/>
  <c r="B128" i="1"/>
  <c r="D147" i="1"/>
  <c r="E129" i="1" l="1"/>
  <c r="F128" i="1"/>
  <c r="H128" i="1" s="1"/>
  <c r="J128" i="1" s="1"/>
  <c r="D148" i="1"/>
  <c r="B129" i="1"/>
  <c r="A131" i="1"/>
  <c r="E130" i="1" l="1"/>
  <c r="F129" i="1"/>
  <c r="H129" i="1" s="1"/>
  <c r="J129" i="1" s="1"/>
  <c r="D149" i="1"/>
  <c r="B130" i="1"/>
  <c r="A132" i="1"/>
  <c r="E131" i="1" l="1"/>
  <c r="F130" i="1"/>
  <c r="H130" i="1" s="1"/>
  <c r="J130" i="1" s="1"/>
  <c r="D150" i="1"/>
  <c r="A133" i="1"/>
  <c r="B131" i="1"/>
  <c r="E132" i="1" l="1"/>
  <c r="F131" i="1"/>
  <c r="H131" i="1" s="1"/>
  <c r="J131" i="1" s="1"/>
  <c r="A134" i="1"/>
  <c r="B132" i="1"/>
  <c r="D151" i="1"/>
  <c r="E133" i="1" l="1"/>
  <c r="F132" i="1"/>
  <c r="H132" i="1" s="1"/>
  <c r="J132" i="1" s="1"/>
  <c r="D152" i="1"/>
  <c r="A135" i="1"/>
  <c r="B133" i="1"/>
  <c r="E134" i="1" l="1"/>
  <c r="F133" i="1"/>
  <c r="H133" i="1" s="1"/>
  <c r="J133" i="1" s="1"/>
  <c r="B134" i="1"/>
  <c r="A136" i="1"/>
  <c r="D153" i="1"/>
  <c r="E135" i="1" l="1"/>
  <c r="F134" i="1"/>
  <c r="H134" i="1" s="1"/>
  <c r="J134" i="1" s="1"/>
  <c r="D154" i="1"/>
  <c r="A137" i="1"/>
  <c r="B135" i="1"/>
  <c r="E136" i="1" l="1"/>
  <c r="F135" i="1"/>
  <c r="H135" i="1" s="1"/>
  <c r="J135" i="1" s="1"/>
  <c r="B136" i="1"/>
  <c r="A138" i="1"/>
  <c r="D155" i="1"/>
  <c r="E137" i="1" l="1"/>
  <c r="F136" i="1"/>
  <c r="H136" i="1" s="1"/>
  <c r="J136" i="1" s="1"/>
  <c r="D156" i="1"/>
  <c r="A139" i="1"/>
  <c r="B137" i="1"/>
  <c r="E138" i="1" l="1"/>
  <c r="F137" i="1"/>
  <c r="H137" i="1" s="1"/>
  <c r="J137" i="1" s="1"/>
  <c r="A140" i="1"/>
  <c r="B138" i="1"/>
  <c r="D157" i="1"/>
  <c r="E139" i="1" l="1"/>
  <c r="F138" i="1"/>
  <c r="H138" i="1" s="1"/>
  <c r="J138" i="1" s="1"/>
  <c r="D158" i="1"/>
  <c r="B139" i="1"/>
  <c r="A141" i="1"/>
  <c r="E140" i="1" l="1"/>
  <c r="F139" i="1"/>
  <c r="H139" i="1" s="1"/>
  <c r="J139" i="1" s="1"/>
  <c r="B140" i="1"/>
  <c r="A142" i="1"/>
  <c r="D159" i="1"/>
  <c r="E141" i="1" l="1"/>
  <c r="F140" i="1"/>
  <c r="H140" i="1" s="1"/>
  <c r="J140" i="1" s="1"/>
  <c r="D160" i="1"/>
  <c r="A143" i="1"/>
  <c r="B141" i="1"/>
  <c r="E142" i="1" l="1"/>
  <c r="F141" i="1"/>
  <c r="H141" i="1" s="1"/>
  <c r="J141" i="1" s="1"/>
  <c r="A144" i="1"/>
  <c r="B142" i="1"/>
  <c r="D161" i="1"/>
  <c r="E143" i="1" l="1"/>
  <c r="F142" i="1"/>
  <c r="H142" i="1" s="1"/>
  <c r="J142" i="1" s="1"/>
  <c r="D162" i="1"/>
  <c r="A145" i="1"/>
  <c r="B143" i="1"/>
  <c r="E144" i="1" l="1"/>
  <c r="F143" i="1"/>
  <c r="H143" i="1" s="1"/>
  <c r="J143" i="1" s="1"/>
  <c r="D163" i="1"/>
  <c r="B144" i="1"/>
  <c r="A146" i="1"/>
  <c r="E145" i="1" l="1"/>
  <c r="F144" i="1"/>
  <c r="H144" i="1" s="1"/>
  <c r="J144" i="1" s="1"/>
  <c r="D164" i="1"/>
  <c r="A147" i="1"/>
  <c r="B145" i="1"/>
  <c r="E146" i="1" l="1"/>
  <c r="F145" i="1"/>
  <c r="D165" i="1"/>
  <c r="B146" i="1"/>
  <c r="A148" i="1"/>
  <c r="H145" i="1" l="1"/>
  <c r="J145" i="1" s="1"/>
  <c r="E147" i="1"/>
  <c r="F146" i="1"/>
  <c r="H146" i="1" s="1"/>
  <c r="J146" i="1" s="1"/>
  <c r="D166" i="1"/>
  <c r="B147" i="1"/>
  <c r="A149" i="1"/>
  <c r="E148" i="1" l="1"/>
  <c r="F147" i="1"/>
  <c r="H147" i="1" s="1"/>
  <c r="J147" i="1" s="1"/>
  <c r="D167" i="1"/>
  <c r="B148" i="1"/>
  <c r="A150" i="1"/>
  <c r="E149" i="1" l="1"/>
  <c r="F148" i="1"/>
  <c r="H148" i="1" s="1"/>
  <c r="J148" i="1" s="1"/>
  <c r="D168" i="1"/>
  <c r="A151" i="1"/>
  <c r="B149" i="1"/>
  <c r="E150" i="1" l="1"/>
  <c r="F149" i="1"/>
  <c r="H149" i="1" s="1"/>
  <c r="J149" i="1" s="1"/>
  <c r="B150" i="1"/>
  <c r="A152" i="1"/>
  <c r="D169" i="1"/>
  <c r="E151" i="1" l="1"/>
  <c r="F150" i="1"/>
  <c r="H150" i="1" s="1"/>
  <c r="J150" i="1" s="1"/>
  <c r="D170" i="1"/>
  <c r="A153" i="1"/>
  <c r="B151" i="1"/>
  <c r="E152" i="1" l="1"/>
  <c r="F151" i="1"/>
  <c r="H151" i="1" s="1"/>
  <c r="J151" i="1" s="1"/>
  <c r="D171" i="1"/>
  <c r="B152" i="1"/>
  <c r="A154" i="1"/>
  <c r="E153" i="1" l="1"/>
  <c r="F152" i="1"/>
  <c r="H152" i="1" s="1"/>
  <c r="J152" i="1" s="1"/>
  <c r="D172" i="1"/>
  <c r="A155" i="1"/>
  <c r="B153" i="1"/>
  <c r="E154" i="1" l="1"/>
  <c r="F153" i="1"/>
  <c r="H153" i="1" s="1"/>
  <c r="J153" i="1" s="1"/>
  <c r="A156" i="1"/>
  <c r="B154" i="1"/>
  <c r="D173" i="1"/>
  <c r="E155" i="1" l="1"/>
  <c r="F154" i="1"/>
  <c r="H154" i="1" s="1"/>
  <c r="J154" i="1" s="1"/>
  <c r="D174" i="1"/>
  <c r="A157" i="1"/>
  <c r="B155" i="1"/>
  <c r="E156" i="1" l="1"/>
  <c r="F155" i="1"/>
  <c r="H155" i="1" s="1"/>
  <c r="J155" i="1" s="1"/>
  <c r="B156" i="1"/>
  <c r="A158" i="1"/>
  <c r="D175" i="1"/>
  <c r="E157" i="1" l="1"/>
  <c r="F156" i="1"/>
  <c r="H156" i="1" s="1"/>
  <c r="J156" i="1" s="1"/>
  <c r="A159" i="1"/>
  <c r="B157" i="1"/>
  <c r="D176" i="1"/>
  <c r="E158" i="1" l="1"/>
  <c r="F157" i="1"/>
  <c r="B158" i="1"/>
  <c r="A160" i="1"/>
  <c r="D177" i="1"/>
  <c r="E159" i="1" l="1"/>
  <c r="F158" i="1"/>
  <c r="H158" i="1" s="1"/>
  <c r="J158" i="1" s="1"/>
  <c r="H157" i="1"/>
  <c r="J157" i="1" s="1"/>
  <c r="A161" i="1"/>
  <c r="B159" i="1"/>
  <c r="D178" i="1"/>
  <c r="E160" i="1" l="1"/>
  <c r="F159" i="1"/>
  <c r="H159" i="1" s="1"/>
  <c r="J159" i="1" s="1"/>
  <c r="A162" i="1"/>
  <c r="B160" i="1"/>
  <c r="D179" i="1"/>
  <c r="E161" i="1" l="1"/>
  <c r="F160" i="1"/>
  <c r="H160" i="1" s="1"/>
  <c r="J160" i="1" s="1"/>
  <c r="D180" i="1"/>
  <c r="B161" i="1"/>
  <c r="A163" i="1"/>
  <c r="E162" i="1" l="1"/>
  <c r="F161" i="1"/>
  <c r="H161" i="1" s="1"/>
  <c r="J161" i="1" s="1"/>
  <c r="D181" i="1"/>
  <c r="B162" i="1"/>
  <c r="A164" i="1"/>
  <c r="E163" i="1" l="1"/>
  <c r="F162" i="1"/>
  <c r="H162" i="1" s="1"/>
  <c r="J162" i="1" s="1"/>
  <c r="A165" i="1"/>
  <c r="B163" i="1"/>
  <c r="D182" i="1"/>
  <c r="E164" i="1" l="1"/>
  <c r="F163" i="1"/>
  <c r="H163" i="1" s="1"/>
  <c r="J163" i="1" s="1"/>
  <c r="A166" i="1"/>
  <c r="B164" i="1"/>
  <c r="D183" i="1"/>
  <c r="E165" i="1" l="1"/>
  <c r="F164" i="1"/>
  <c r="H164" i="1" s="1"/>
  <c r="J164" i="1" s="1"/>
  <c r="D184" i="1"/>
  <c r="B165" i="1"/>
  <c r="A167" i="1"/>
  <c r="E166" i="1" l="1"/>
  <c r="F165" i="1"/>
  <c r="H165" i="1" s="1"/>
  <c r="J165" i="1" s="1"/>
  <c r="A168" i="1"/>
  <c r="B166" i="1"/>
  <c r="D185" i="1"/>
  <c r="E167" i="1" l="1"/>
  <c r="F166" i="1"/>
  <c r="H166" i="1" s="1"/>
  <c r="J166" i="1" s="1"/>
  <c r="A169" i="1"/>
  <c r="B167" i="1"/>
  <c r="D186" i="1"/>
  <c r="E168" i="1" l="1"/>
  <c r="F167" i="1"/>
  <c r="H167" i="1" s="1"/>
  <c r="J167" i="1" s="1"/>
  <c r="D187" i="1"/>
  <c r="B168" i="1"/>
  <c r="A170" i="1"/>
  <c r="E169" i="1" l="1"/>
  <c r="F168" i="1"/>
  <c r="H168" i="1" s="1"/>
  <c r="J168" i="1" s="1"/>
  <c r="D188" i="1"/>
  <c r="B169" i="1"/>
  <c r="A171" i="1"/>
  <c r="E170" i="1" l="1"/>
  <c r="F169" i="1"/>
  <c r="B170" i="1"/>
  <c r="A172" i="1"/>
  <c r="D189" i="1"/>
  <c r="E171" i="1" l="1"/>
  <c r="F170" i="1"/>
  <c r="H170" i="1" s="1"/>
  <c r="J170" i="1" s="1"/>
  <c r="H169" i="1"/>
  <c r="J169" i="1" s="1"/>
  <c r="D190" i="1"/>
  <c r="B171" i="1"/>
  <c r="A173" i="1"/>
  <c r="E172" i="1" l="1"/>
  <c r="F171" i="1"/>
  <c r="H171" i="1" s="1"/>
  <c r="J171" i="1" s="1"/>
  <c r="A174" i="1"/>
  <c r="B172" i="1"/>
  <c r="D191" i="1"/>
  <c r="E173" i="1" l="1"/>
  <c r="F172" i="1"/>
  <c r="H172" i="1" s="1"/>
  <c r="J172" i="1" s="1"/>
  <c r="A175" i="1"/>
  <c r="B173" i="1"/>
  <c r="D192" i="1"/>
  <c r="E174" i="1" l="1"/>
  <c r="F173" i="1"/>
  <c r="H173" i="1" s="1"/>
  <c r="J173" i="1" s="1"/>
  <c r="A176" i="1"/>
  <c r="B174" i="1"/>
  <c r="E175" i="1" l="1"/>
  <c r="F174" i="1"/>
  <c r="H174" i="1" s="1"/>
  <c r="J174" i="1" s="1"/>
  <c r="B175" i="1"/>
  <c r="A177" i="1"/>
  <c r="E176" i="1" l="1"/>
  <c r="F175" i="1"/>
  <c r="H175" i="1" s="1"/>
  <c r="J175" i="1" s="1"/>
  <c r="A178" i="1"/>
  <c r="B176" i="1"/>
  <c r="E177" i="1" l="1"/>
  <c r="F176" i="1"/>
  <c r="H176" i="1" s="1"/>
  <c r="J176" i="1" s="1"/>
  <c r="A179" i="1"/>
  <c r="B177" i="1"/>
  <c r="E178" i="1" l="1"/>
  <c r="F177" i="1"/>
  <c r="H177" i="1" s="1"/>
  <c r="J177" i="1" s="1"/>
  <c r="B178" i="1"/>
  <c r="A180" i="1"/>
  <c r="E179" i="1" l="1"/>
  <c r="F178" i="1"/>
  <c r="H178" i="1" s="1"/>
  <c r="J178" i="1" s="1"/>
  <c r="B179" i="1"/>
  <c r="A181" i="1"/>
  <c r="E180" i="1" l="1"/>
  <c r="F179" i="1"/>
  <c r="H179" i="1" s="1"/>
  <c r="J179" i="1" s="1"/>
  <c r="A182" i="1"/>
  <c r="B180" i="1"/>
  <c r="E181" i="1" l="1"/>
  <c r="F180" i="1"/>
  <c r="H180" i="1" s="1"/>
  <c r="J180" i="1" s="1"/>
  <c r="B181" i="1"/>
  <c r="A183" i="1"/>
  <c r="E182" i="1" l="1"/>
  <c r="F181" i="1"/>
  <c r="A184" i="1"/>
  <c r="B182" i="1"/>
  <c r="H181" i="1" l="1"/>
  <c r="J181" i="1" s="1"/>
  <c r="E183" i="1"/>
  <c r="F182" i="1"/>
  <c r="H182" i="1" s="1"/>
  <c r="J182" i="1" s="1"/>
  <c r="A185" i="1"/>
  <c r="B183" i="1"/>
  <c r="E184" i="1" l="1"/>
  <c r="F183" i="1"/>
  <c r="H183" i="1" s="1"/>
  <c r="J183" i="1" s="1"/>
  <c r="A186" i="1"/>
  <c r="B184" i="1"/>
  <c r="E185" i="1" l="1"/>
  <c r="F184" i="1"/>
  <c r="H184" i="1" s="1"/>
  <c r="J184" i="1" s="1"/>
  <c r="B185" i="1"/>
  <c r="A187" i="1"/>
  <c r="E186" i="1" l="1"/>
  <c r="F185" i="1"/>
  <c r="H185" i="1" s="1"/>
  <c r="J185" i="1" s="1"/>
  <c r="A188" i="1"/>
  <c r="B186" i="1"/>
  <c r="E187" i="1" l="1"/>
  <c r="F186" i="1"/>
  <c r="H186" i="1" s="1"/>
  <c r="J186" i="1" s="1"/>
  <c r="A189" i="1"/>
  <c r="B187" i="1"/>
  <c r="E188" i="1" l="1"/>
  <c r="F187" i="1"/>
  <c r="H187" i="1" s="1"/>
  <c r="J187" i="1" s="1"/>
  <c r="B188" i="1"/>
  <c r="A190" i="1"/>
  <c r="E189" i="1" l="1"/>
  <c r="F188" i="1"/>
  <c r="H188" i="1" s="1"/>
  <c r="J188" i="1" s="1"/>
  <c r="B189" i="1"/>
  <c r="A191" i="1"/>
  <c r="E190" i="1" l="1"/>
  <c r="F189" i="1"/>
  <c r="H189" i="1" s="1"/>
  <c r="J189" i="1" s="1"/>
  <c r="B190" i="1"/>
  <c r="E191" i="1" l="1"/>
  <c r="F191" i="1" s="1"/>
  <c r="F190" i="1"/>
  <c r="H190" i="1" s="1"/>
  <c r="J190" i="1" s="1"/>
  <c r="F192" i="1"/>
  <c r="H191" i="1"/>
  <c r="J191" i="1" l="1"/>
  <c r="H192" i="1"/>
  <c r="J192" i="1" s="1"/>
</calcChain>
</file>

<file path=xl/sharedStrings.xml><?xml version="1.0" encoding="utf-8"?>
<sst xmlns="http://schemas.openxmlformats.org/spreadsheetml/2006/main" count="20" uniqueCount="18">
  <si>
    <t>Curs schimb valutar eur/ron</t>
  </si>
  <si>
    <t>ron</t>
  </si>
  <si>
    <t>Robor 3M valabil la 18.07.2017</t>
  </si>
  <si>
    <t>Marja</t>
  </si>
  <si>
    <t>Data</t>
  </si>
  <si>
    <t>Utilizare credit</t>
  </si>
  <si>
    <t>Rata principal</t>
  </si>
  <si>
    <t>Sold credit</t>
  </si>
  <si>
    <t>Dobanda</t>
  </si>
  <si>
    <t>Comisioane</t>
  </si>
  <si>
    <t>Total</t>
  </si>
  <si>
    <t>7=3+5+6</t>
  </si>
  <si>
    <t>Robor 3 luni valabil la data de 18.07.2017</t>
  </si>
  <si>
    <t>Comision acordare</t>
  </si>
  <si>
    <t>Grafic de tragere si rambursare estimativ</t>
  </si>
  <si>
    <t xml:space="preserve">Nota: Prezentul grafic de tragere si rambursare este estimativ, acesta putandu-se modifica in functie de </t>
  </si>
  <si>
    <t>date si valorile tragerilor, precum si evolutia Robor-ului 3M</t>
  </si>
  <si>
    <t>Valoare credit investitii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</si>
</sst>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? &quot;#,##0_);[Red]&quot;(? &quot;#,##0\)"/>
    <numFmt numFmtId="166" formatCode="&quot;\ &quot;#,##0_);[Red]&quot;(\ &quot;#,##0\)"/>
    <numFmt numFmtId="167" formatCode="&quot;£ &quot;#,##0_);[Red]&quot;(£ &quot;#,##0\)"/>
    <numFmt numFmtId="168" formatCode="&quot;$ &quot;#,##0_);&quot;($ &quot;#,##0\);\-_)"/>
    <numFmt numFmtId="169" formatCode="0%_);\(0%\);\-_)"/>
    <numFmt numFmtId="170" formatCode="#,##0_);\(#,##0\);\-_)"/>
    <numFmt numFmtId="171" formatCode="&quot;$ &quot;#,##0.0_);&quot;($ &quot;#,##0.0\);\-_)"/>
    <numFmt numFmtId="172" formatCode="0.0%_);\(0.0%\);\-_)"/>
    <numFmt numFmtId="173" formatCode="#,##0.0_);\(#,##0.0\);\-_)"/>
    <numFmt numFmtId="174" formatCode="&quot;$ &quot;#,##0.00_);&quot;($ &quot;#,##0.00\);\-_)"/>
    <numFmt numFmtId="175" formatCode="0.00%_);\(0.00%\);\-_)"/>
    <numFmt numFmtId="176" formatCode="#,##0.00_);\(#,##0.00\);\-_)"/>
    <numFmt numFmtId="177" formatCode="&quot;$ &quot;#,##0.000_);&quot;($ &quot;#,##0.000\);\-_)"/>
    <numFmt numFmtId="178" formatCode="0.000%_);\(0.000%\);\-_)"/>
    <numFmt numFmtId="179" formatCode="#,##0.000_);\(#,##0.000\);\-_)"/>
    <numFmt numFmtId="180" formatCode="d\-mmm\-yy_);d\-mmm\-yy_);&quot;&quot;"/>
    <numFmt numFmtId="181" formatCode="#,_);\(#,\);\-_)"/>
    <numFmt numFmtId="182" formatCode="#,##0_);\(#,##0\);&quot;- &quot;"/>
    <numFmt numFmtId="183" formatCode="General;[Red]\-General"/>
    <numFmt numFmtId="184" formatCode="&quot;•  &quot;@"/>
    <numFmt numFmtId="185" formatCode="0.000_)"/>
    <numFmt numFmtId="186" formatCode="#,##0.0_);\(#,##0.0\)"/>
    <numFmt numFmtId="187" formatCode="#,##0.00;\-#,##0.00"/>
    <numFmt numFmtId="188" formatCode="#,##0.000_);\(#,##0.000\)"/>
    <numFmt numFmtId="189" formatCode="_-* #,##0.00\ _l_e_i_-;\-* #,##0.00\ _l_e_i_-;_-* &quot;-&quot;??\ _l_e_i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_(* #,##0_);_(* \(#,##0\);_(* &quot;-&quot;??_);_(@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  <numFmt numFmtId="214" formatCode="_(* #,##0.0_);_(* \(#,##0.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ms Rmn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  <charset val="129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4" borderId="0" applyBorder="0" applyAlignment="0" applyProtection="0"/>
    <xf numFmtId="166" fontId="6" fillId="4" borderId="0" applyBorder="0" applyAlignment="0" applyProtection="0"/>
    <xf numFmtId="167" fontId="6" fillId="4" borderId="0" applyBorder="0" applyAlignment="0" applyProtection="0"/>
    <xf numFmtId="166" fontId="6" fillId="4" borderId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8" fontId="6" fillId="4" borderId="0" applyBorder="0" applyAlignment="0" applyProtection="0"/>
    <xf numFmtId="169" fontId="6" fillId="4" borderId="0" applyBorder="0" applyAlignment="0" applyProtection="0"/>
    <xf numFmtId="170" fontId="6" fillId="4" borderId="0" applyBorder="0" applyAlignment="0" applyProtection="0"/>
    <xf numFmtId="171" fontId="6" fillId="4" borderId="0" applyBorder="0" applyAlignment="0" applyProtection="0"/>
    <xf numFmtId="172" fontId="6" fillId="4" borderId="0" applyBorder="0" applyAlignment="0" applyProtection="0"/>
    <xf numFmtId="173" fontId="6" fillId="4" borderId="0" applyBorder="0" applyAlignment="0" applyProtection="0"/>
    <xf numFmtId="174" fontId="6" fillId="4" borderId="0" applyBorder="0" applyAlignment="0" applyProtection="0"/>
    <xf numFmtId="175" fontId="6" fillId="4" borderId="0" applyBorder="0" applyAlignment="0" applyProtection="0"/>
    <xf numFmtId="176" fontId="6" fillId="4" borderId="0" applyBorder="0" applyAlignment="0" applyProtection="0"/>
    <xf numFmtId="177" fontId="6" fillId="4" borderId="0" applyBorder="0" applyAlignment="0" applyProtection="0"/>
    <xf numFmtId="178" fontId="6" fillId="4" borderId="0" applyBorder="0" applyAlignment="0" applyProtection="0"/>
    <xf numFmtId="179" fontId="6" fillId="4" borderId="0" applyBorder="0" applyAlignment="0" applyProtection="0"/>
    <xf numFmtId="180" fontId="6" fillId="4" borderId="0" applyBorder="0" applyAlignment="0" applyProtection="0"/>
    <xf numFmtId="181" fontId="6" fillId="4" borderId="0" applyBorder="0" applyAlignment="0" applyProtection="0"/>
    <xf numFmtId="182" fontId="6" fillId="4" borderId="0" applyBorder="0" applyAlignment="0"/>
    <xf numFmtId="183" fontId="10" fillId="4" borderId="2" applyAlignment="0" applyProtection="0"/>
    <xf numFmtId="184" fontId="6" fillId="4" borderId="0" applyBorder="0" applyAlignment="0" applyProtection="0"/>
    <xf numFmtId="0" fontId="11" fillId="23" borderId="0" applyNumberFormat="0" applyBorder="0" applyAlignment="0" applyProtection="0"/>
    <xf numFmtId="0" fontId="12" fillId="24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3" fillId="0" borderId="4" applyNumberFormat="0" applyFill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15" fillId="0" borderId="0"/>
    <xf numFmtId="186" fontId="6" fillId="4" borderId="0" applyBorder="0" applyAlignment="0" applyProtection="0"/>
    <xf numFmtId="187" fontId="6" fillId="4" borderId="0" applyBorder="0" applyAlignment="0" applyProtection="0"/>
    <xf numFmtId="188" fontId="6" fillId="4" borderId="0" applyBorder="0" applyAlignment="0" applyProtection="0"/>
    <xf numFmtId="0" fontId="16" fillId="4" borderId="0"/>
    <xf numFmtId="167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4" borderId="0" applyBorder="0" applyAlignment="0" applyProtection="0"/>
    <xf numFmtId="191" fontId="6" fillId="4" borderId="0" applyBorder="0" applyAlignment="0" applyProtection="0"/>
    <xf numFmtId="192" fontId="6" fillId="4" borderId="0" applyBorder="0" applyAlignment="0" applyProtection="0"/>
    <xf numFmtId="193" fontId="6" fillId="4" borderId="0" applyBorder="0" applyAlignment="0" applyProtection="0"/>
    <xf numFmtId="194" fontId="6" fillId="4" borderId="0" applyBorder="0" applyAlignment="0" applyProtection="0"/>
    <xf numFmtId="195" fontId="6" fillId="4" borderId="0" applyBorder="0" applyAlignment="0" applyProtection="0"/>
    <xf numFmtId="196" fontId="6" fillId="4" borderId="0" applyBorder="0" applyAlignment="0" applyProtection="0"/>
    <xf numFmtId="197" fontId="6" fillId="4" borderId="0" applyBorder="0" applyAlignment="0" applyProtection="0"/>
    <xf numFmtId="198" fontId="6" fillId="4" borderId="0" applyBorder="0" applyAlignment="0" applyProtection="0"/>
    <xf numFmtId="194" fontId="6" fillId="4" borderId="0" applyBorder="0" applyAlignment="0" applyProtection="0"/>
    <xf numFmtId="0" fontId="9" fillId="27" borderId="0" applyNumberFormat="0" applyBorder="0" applyAlignment="0" applyProtection="0"/>
    <xf numFmtId="199" fontId="6" fillId="4" borderId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0" applyBorder="0" applyAlignment="0" applyProtection="0"/>
    <xf numFmtId="0" fontId="6" fillId="4" borderId="0" applyBorder="0" applyAlignment="0" applyProtection="0"/>
    <xf numFmtId="200" fontId="6" fillId="4" borderId="0" applyBorder="0" applyAlignment="0" applyProtection="0"/>
    <xf numFmtId="0" fontId="6" fillId="4" borderId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1" fontId="6" fillId="4" borderId="0" applyBorder="0" applyAlignment="0" applyProtection="0"/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28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202" fontId="26" fillId="0" borderId="0"/>
    <xf numFmtId="0" fontId="17" fillId="0" borderId="0"/>
    <xf numFmtId="0" fontId="17" fillId="0" borderId="0"/>
    <xf numFmtId="0" fontId="17" fillId="0" borderId="0"/>
    <xf numFmtId="168" fontId="6" fillId="4" borderId="0"/>
    <xf numFmtId="203" fontId="6" fillId="4" borderId="0"/>
    <xf numFmtId="203" fontId="6" fillId="4" borderId="0"/>
    <xf numFmtId="203" fontId="6" fillId="4" borderId="0"/>
    <xf numFmtId="203" fontId="6" fillId="4" borderId="0"/>
    <xf numFmtId="203" fontId="6" fillId="4" borderId="0"/>
    <xf numFmtId="183" fontId="6" fillId="4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7" fillId="31" borderId="10" applyNumberForma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204" fontId="6" fillId="4" borderId="0" applyBorder="0" applyAlignment="0" applyProtection="0"/>
    <xf numFmtId="205" fontId="6" fillId="4" borderId="0" applyBorder="0" applyAlignment="0" applyProtection="0"/>
    <xf numFmtId="206" fontId="6" fillId="4" borderId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6" fillId="0" borderId="0" applyFont="0" applyFill="0" applyBorder="0" applyAlignment="0" applyProtection="0"/>
    <xf numFmtId="207" fontId="6" fillId="4" borderId="0" applyBorder="0" applyAlignment="0" applyProtection="0"/>
    <xf numFmtId="208" fontId="6" fillId="4" borderId="0" applyBorder="0" applyAlignment="0" applyProtection="0"/>
    <xf numFmtId="209" fontId="6" fillId="4" borderId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10" fontId="6" fillId="4" borderId="0" applyBorder="0" applyAlignment="0" applyProtection="0"/>
    <xf numFmtId="211" fontId="6" fillId="4" borderId="0" applyBorder="0" applyAlignment="0" applyProtection="0"/>
    <xf numFmtId="212" fontId="6" fillId="4" borderId="0" applyBorder="0" applyAlignment="0" applyProtection="0"/>
    <xf numFmtId="210" fontId="6" fillId="4" borderId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44" fontId="31" fillId="0" borderId="0" applyFont="0" applyFill="0" applyBorder="0" applyAlignment="0" applyProtection="0"/>
    <xf numFmtId="0" fontId="14" fillId="33" borderId="5" applyNumberFormat="0" applyAlignment="0" applyProtection="0"/>
    <xf numFmtId="3" fontId="6" fillId="4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32" fillId="4" borderId="0" applyBorder="0" applyAlignment="0" applyProtection="0"/>
    <xf numFmtId="0" fontId="33" fillId="0" borderId="0"/>
    <xf numFmtId="213" fontId="6" fillId="4" borderId="0" applyBorder="0" applyAlignment="0" applyProtection="0"/>
    <xf numFmtId="213" fontId="6" fillId="4" borderId="0" applyBorder="0" applyAlignment="0" applyProtection="0"/>
    <xf numFmtId="0" fontId="34" fillId="0" borderId="0"/>
    <xf numFmtId="183" fontId="35" fillId="4" borderId="0" applyBorder="0" applyAlignment="0" applyProtection="0"/>
    <xf numFmtId="183" fontId="35" fillId="4" borderId="0" applyBorder="0" applyAlignment="0" applyProtection="0"/>
  </cellStyleXfs>
  <cellXfs count="58">
    <xf numFmtId="0" fontId="0" fillId="0" borderId="0" xfId="0"/>
    <xf numFmtId="164" fontId="1" fillId="0" borderId="0" xfId="2" applyNumberFormat="1"/>
    <xf numFmtId="0" fontId="1" fillId="0" borderId="0" xfId="2"/>
    <xf numFmtId="43" fontId="0" fillId="0" borderId="0" xfId="3" applyFont="1"/>
    <xf numFmtId="43" fontId="1" fillId="0" borderId="0" xfId="2" applyNumberFormat="1"/>
    <xf numFmtId="164" fontId="2" fillId="0" borderId="0" xfId="2" applyNumberFormat="1" applyFont="1"/>
    <xf numFmtId="43" fontId="1" fillId="0" borderId="0" xfId="2" applyNumberFormat="1" applyFont="1"/>
    <xf numFmtId="164" fontId="3" fillId="0" borderId="0" xfId="2" applyNumberFormat="1" applyFont="1"/>
    <xf numFmtId="43" fontId="4" fillId="0" borderId="0" xfId="3" applyFont="1"/>
    <xf numFmtId="0" fontId="3" fillId="0" borderId="0" xfId="2" applyFont="1"/>
    <xf numFmtId="164" fontId="0" fillId="0" borderId="0" xfId="2" applyNumberFormat="1" applyFont="1"/>
    <xf numFmtId="10" fontId="0" fillId="0" borderId="0" xfId="4" applyNumberFormat="1" applyFont="1"/>
    <xf numFmtId="10" fontId="5" fillId="0" borderId="0" xfId="3" applyNumberFormat="1" applyFont="1"/>
    <xf numFmtId="43" fontId="1" fillId="0" borderId="0" xfId="3"/>
    <xf numFmtId="164" fontId="2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3" fontId="2" fillId="0" borderId="1" xfId="3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164" fontId="1" fillId="0" borderId="1" xfId="2" applyNumberFormat="1" applyBorder="1"/>
    <xf numFmtId="43" fontId="0" fillId="0" borderId="1" xfId="3" applyFont="1" applyBorder="1"/>
    <xf numFmtId="0" fontId="1" fillId="0" borderId="1" xfId="2" applyBorder="1"/>
    <xf numFmtId="43" fontId="1" fillId="0" borderId="1" xfId="2" applyNumberFormat="1" applyBorder="1"/>
    <xf numFmtId="43" fontId="1" fillId="0" borderId="1" xfId="3" applyNumberFormat="1" applyBorder="1"/>
    <xf numFmtId="43" fontId="1" fillId="0" borderId="1" xfId="3" applyBorder="1"/>
    <xf numFmtId="164" fontId="1" fillId="2" borderId="1" xfId="2" applyNumberFormat="1" applyFill="1" applyBorder="1"/>
    <xf numFmtId="43" fontId="1" fillId="2" borderId="1" xfId="1" applyFill="1" applyBorder="1"/>
    <xf numFmtId="43" fontId="1" fillId="2" borderId="1" xfId="2" applyNumberFormat="1" applyFill="1" applyBorder="1"/>
    <xf numFmtId="43" fontId="1" fillId="2" borderId="1" xfId="3" applyFill="1" applyBorder="1"/>
    <xf numFmtId="43" fontId="0" fillId="2" borderId="1" xfId="3" applyFont="1" applyFill="1" applyBorder="1"/>
    <xf numFmtId="43" fontId="1" fillId="0" borderId="1" xfId="1" applyBorder="1"/>
    <xf numFmtId="0" fontId="1" fillId="2" borderId="0" xfId="2" applyFill="1"/>
    <xf numFmtId="164" fontId="1" fillId="3" borderId="1" xfId="2" applyNumberFormat="1" applyFill="1" applyBorder="1"/>
    <xf numFmtId="43" fontId="1" fillId="3" borderId="1" xfId="2" applyNumberFormat="1" applyFill="1" applyBorder="1"/>
    <xf numFmtId="43" fontId="0" fillId="3" borderId="1" xfId="3" applyFont="1" applyFill="1" applyBorder="1"/>
    <xf numFmtId="43" fontId="1" fillId="3" borderId="1" xfId="3" applyFill="1" applyBorder="1"/>
    <xf numFmtId="0" fontId="1" fillId="3" borderId="0" xfId="2" applyFill="1"/>
    <xf numFmtId="43" fontId="1" fillId="3" borderId="0" xfId="2" applyNumberFormat="1" applyFill="1"/>
    <xf numFmtId="164" fontId="2" fillId="3" borderId="1" xfId="2" applyNumberFormat="1" applyFont="1" applyFill="1" applyBorder="1"/>
    <xf numFmtId="43" fontId="2" fillId="3" borderId="1" xfId="2" applyNumberFormat="1" applyFont="1" applyFill="1" applyBorder="1"/>
    <xf numFmtId="164" fontId="0" fillId="3" borderId="0" xfId="2" applyNumberFormat="1" applyFont="1" applyFill="1"/>
    <xf numFmtId="164" fontId="1" fillId="3" borderId="0" xfId="2" applyNumberFormat="1" applyFill="1"/>
    <xf numFmtId="43" fontId="0" fillId="3" borderId="0" xfId="3" applyFont="1" applyFill="1"/>
    <xf numFmtId="164" fontId="1" fillId="3" borderId="0" xfId="2" applyNumberFormat="1" applyFont="1" applyFill="1"/>
    <xf numFmtId="0" fontId="1" fillId="0" borderId="0" xfId="2" applyFill="1"/>
    <xf numFmtId="43" fontId="1" fillId="0" borderId="0" xfId="1" applyFill="1"/>
    <xf numFmtId="43" fontId="1" fillId="0" borderId="0" xfId="2" applyNumberFormat="1" applyFill="1"/>
    <xf numFmtId="0" fontId="0" fillId="0" borderId="0" xfId="2" applyFont="1" applyFill="1"/>
    <xf numFmtId="43" fontId="1" fillId="0" borderId="0" xfId="3" applyFill="1"/>
    <xf numFmtId="43" fontId="0" fillId="0" borderId="0" xfId="2" applyNumberFormat="1" applyFont="1" applyFill="1"/>
    <xf numFmtId="164" fontId="36" fillId="3" borderId="0" xfId="2" applyNumberFormat="1" applyFont="1" applyFill="1"/>
    <xf numFmtId="43" fontId="36" fillId="3" borderId="0" xfId="2" applyNumberFormat="1" applyFont="1" applyFill="1"/>
    <xf numFmtId="43" fontId="36" fillId="3" borderId="0" xfId="3" applyFont="1" applyFill="1"/>
    <xf numFmtId="0" fontId="36" fillId="0" borderId="0" xfId="2" applyFont="1" applyFill="1"/>
    <xf numFmtId="43" fontId="36" fillId="0" borderId="0" xfId="2" applyNumberFormat="1" applyFont="1" applyFill="1"/>
    <xf numFmtId="0" fontId="36" fillId="3" borderId="0" xfId="2" applyFont="1" applyFill="1"/>
    <xf numFmtId="214" fontId="2" fillId="3" borderId="1" xfId="1" applyNumberFormat="1" applyFont="1" applyFill="1" applyBorder="1"/>
    <xf numFmtId="164" fontId="0" fillId="0" borderId="0" xfId="2" applyNumberFormat="1" applyFont="1" applyAlignment="1">
      <alignment horizontal="center"/>
    </xf>
    <xf numFmtId="164" fontId="1" fillId="0" borderId="0" xfId="2" applyNumberFormat="1" applyAlignment="1">
      <alignment horizontal="center"/>
    </xf>
  </cellXfs>
  <cellStyles count="859">
    <cellStyle name="? BP" xfId="5"/>
    <cellStyle name="? JY" xfId="6"/>
    <cellStyle name="£ BP" xfId="7"/>
    <cellStyle name="¥ JY" xfId="8"/>
    <cellStyle name="20% - Accent1 10" xfId="9"/>
    <cellStyle name="20% - Accent1 11" xfId="10"/>
    <cellStyle name="20% - Accent1 12" xfId="11"/>
    <cellStyle name="20% - Accent1 2" xfId="12"/>
    <cellStyle name="20% - Accent1 2 2" xfId="13"/>
    <cellStyle name="20% - Accent1 2 3" xfId="14"/>
    <cellStyle name="20% - Accent1 2_situație reabilitare termica - sectorul 1" xfId="15"/>
    <cellStyle name="20% - Accent1 3" xfId="16"/>
    <cellStyle name="20% - Accent1 3 2" xfId="17"/>
    <cellStyle name="20% - Accent1 3 3" xfId="18"/>
    <cellStyle name="20% - Accent1 3_situație reabilitare termica - sectorul 1" xfId="19"/>
    <cellStyle name="20% - Accent1 4" xfId="20"/>
    <cellStyle name="20% - Accent1 4 2" xfId="21"/>
    <cellStyle name="20% - Accent1 4 3" xfId="22"/>
    <cellStyle name="20% - Accent1 4_situație reabilitare termica - sectorul 1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29"/>
    <cellStyle name="20% - Accent2 11" xfId="30"/>
    <cellStyle name="20% - Accent2 12" xfId="31"/>
    <cellStyle name="20% - Accent2 2" xfId="32"/>
    <cellStyle name="20% - Accent2 2 2" xfId="33"/>
    <cellStyle name="20% - Accent2 2 3" xfId="34"/>
    <cellStyle name="20% - Accent2 2_situație reabilitare termica - sectorul 1" xfId="35"/>
    <cellStyle name="20% - Accent2 3" xfId="36"/>
    <cellStyle name="20% - Accent2 3 2" xfId="37"/>
    <cellStyle name="20% - Accent2 3 3" xfId="38"/>
    <cellStyle name="20% - Accent2 3_situație reabilitare termica - sectorul 1" xfId="39"/>
    <cellStyle name="20% - Accent2 4" xfId="40"/>
    <cellStyle name="20% - Accent2 4 2" xfId="41"/>
    <cellStyle name="20% - Accent2 4 3" xfId="42"/>
    <cellStyle name="20% - Accent2 4_situație reabilitare termica - sectorul 1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 10" xfId="49"/>
    <cellStyle name="20% - Accent3 11" xfId="50"/>
    <cellStyle name="20% - Accent3 12" xfId="51"/>
    <cellStyle name="20% - Accent3 2" xfId="52"/>
    <cellStyle name="20% - Accent3 2 2" xfId="53"/>
    <cellStyle name="20% - Accent3 2 3" xfId="54"/>
    <cellStyle name="20% - Accent3 2_situație reabilitare termica - sectorul 1" xfId="55"/>
    <cellStyle name="20% - Accent3 3" xfId="56"/>
    <cellStyle name="20% - Accent3 3 2" xfId="57"/>
    <cellStyle name="20% - Accent3 3 3" xfId="58"/>
    <cellStyle name="20% - Accent3 3_situație reabilitare termica - sectorul 1" xfId="59"/>
    <cellStyle name="20% - Accent3 4" xfId="60"/>
    <cellStyle name="20% - Accent3 4 2" xfId="61"/>
    <cellStyle name="20% - Accent3 4 3" xfId="62"/>
    <cellStyle name="20% - Accent3 4_situație reabilitare termica - sectorul 1" xfId="63"/>
    <cellStyle name="20% - Accent3 5" xfId="64"/>
    <cellStyle name="20% - Accent3 6" xfId="65"/>
    <cellStyle name="20% - Accent3 7" xfId="66"/>
    <cellStyle name="20% - Accent3 8" xfId="67"/>
    <cellStyle name="20% - Accent3 9" xfId="68"/>
    <cellStyle name="20% - Accent4 10" xfId="69"/>
    <cellStyle name="20% - Accent4 11" xfId="70"/>
    <cellStyle name="20% - Accent4 12" xfId="71"/>
    <cellStyle name="20% - Accent4 2" xfId="72"/>
    <cellStyle name="20% - Accent4 2 2" xfId="73"/>
    <cellStyle name="20% - Accent4 2 3" xfId="74"/>
    <cellStyle name="20% - Accent4 2_situație reabilitare termica - sectorul 1" xfId="75"/>
    <cellStyle name="20% - Accent4 3" xfId="76"/>
    <cellStyle name="20% - Accent4 3 2" xfId="77"/>
    <cellStyle name="20% - Accent4 3 3" xfId="78"/>
    <cellStyle name="20% - Accent4 3_situație reabilitare termica - sectorul 1" xfId="79"/>
    <cellStyle name="20% - Accent4 4" xfId="80"/>
    <cellStyle name="20% - Accent4 4 2" xfId="81"/>
    <cellStyle name="20% - Accent4 4 3" xfId="82"/>
    <cellStyle name="20% - Accent4 4_situație reabilitare termica - sectorul 1" xfId="83"/>
    <cellStyle name="20% - Accent4 5" xfId="84"/>
    <cellStyle name="20% - Accent4 6" xfId="85"/>
    <cellStyle name="20% - Accent4 7" xfId="86"/>
    <cellStyle name="20% - Accent4 8" xfId="87"/>
    <cellStyle name="20% - Accent4 9" xfId="88"/>
    <cellStyle name="20% - Accent5 10" xfId="89"/>
    <cellStyle name="20% - Accent5 11" xfId="90"/>
    <cellStyle name="20% - Accent5 12" xfId="91"/>
    <cellStyle name="20% - Accent5 2" xfId="92"/>
    <cellStyle name="20% - Accent5 2 2" xfId="93"/>
    <cellStyle name="20% - Accent5 2 3" xfId="94"/>
    <cellStyle name="20% - Accent5 2_situație reabilitare termica - sectorul 1" xfId="95"/>
    <cellStyle name="20% - Accent5 3" xfId="96"/>
    <cellStyle name="20% - Accent5 3 2" xfId="97"/>
    <cellStyle name="20% - Accent5 3 3" xfId="98"/>
    <cellStyle name="20% - Accent5 3_situație reabilitare termica - sectorul 1" xfId="99"/>
    <cellStyle name="20% - Accent5 4" xfId="100"/>
    <cellStyle name="20% - Accent5 4 2" xfId="101"/>
    <cellStyle name="20% - Accent5 4 3" xfId="102"/>
    <cellStyle name="20% - Accent5 4_situație reabilitare termica - sectorul 1" xfId="103"/>
    <cellStyle name="20% - Accent5 5" xfId="104"/>
    <cellStyle name="20% - Accent5 6" xfId="105"/>
    <cellStyle name="20% - Accent5 7" xfId="106"/>
    <cellStyle name="20% - Accent5 8" xfId="107"/>
    <cellStyle name="20% - Accent5 9" xfId="108"/>
    <cellStyle name="20% - Accent6 10" xfId="109"/>
    <cellStyle name="20% - Accent6 11" xfId="110"/>
    <cellStyle name="20% - Accent6 12" xfId="111"/>
    <cellStyle name="20% - Accent6 2" xfId="112"/>
    <cellStyle name="20% - Accent6 2 2" xfId="113"/>
    <cellStyle name="20% - Accent6 2 3" xfId="114"/>
    <cellStyle name="20% - Accent6 2_situație reabilitare termica - sectorul 1" xfId="115"/>
    <cellStyle name="20% - Accent6 3" xfId="116"/>
    <cellStyle name="20% - Accent6 3 2" xfId="117"/>
    <cellStyle name="20% - Accent6 3 3" xfId="118"/>
    <cellStyle name="20% - Accent6 3_situație reabilitare termica - sectorul 1" xfId="119"/>
    <cellStyle name="20% - Accent6 4" xfId="120"/>
    <cellStyle name="20% - Accent6 4 2" xfId="121"/>
    <cellStyle name="20% - Accent6 4 3" xfId="122"/>
    <cellStyle name="20% - Accent6 4_situație reabilitare termica - sectorul 1" xfId="123"/>
    <cellStyle name="20% - Accent6 5" xfId="124"/>
    <cellStyle name="20% - Accent6 6" xfId="125"/>
    <cellStyle name="20% - Accent6 7" xfId="126"/>
    <cellStyle name="20% - Accent6 8" xfId="127"/>
    <cellStyle name="20% - Accent6 9" xfId="128"/>
    <cellStyle name="40% - Accent1 10" xfId="129"/>
    <cellStyle name="40% - Accent1 11" xfId="130"/>
    <cellStyle name="40% - Accent1 12" xfId="131"/>
    <cellStyle name="40% - Accent1 2" xfId="132"/>
    <cellStyle name="40% - Accent1 2 2" xfId="133"/>
    <cellStyle name="40% - Accent1 2 3" xfId="134"/>
    <cellStyle name="40% - Accent1 2_situație reabilitare termica - sectorul 1" xfId="135"/>
    <cellStyle name="40% - Accent1 3" xfId="136"/>
    <cellStyle name="40% - Accent1 3 2" xfId="137"/>
    <cellStyle name="40% - Accent1 3 3" xfId="138"/>
    <cellStyle name="40% - Accent1 3_situație reabilitare termica - sectorul 1" xfId="139"/>
    <cellStyle name="40% - Accent1 4" xfId="140"/>
    <cellStyle name="40% - Accent1 4 2" xfId="141"/>
    <cellStyle name="40% - Accent1 4 3" xfId="142"/>
    <cellStyle name="40% - Accent1 4_situație reabilitare termica - sectorul 1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 10" xfId="149"/>
    <cellStyle name="40% - Accent2 11" xfId="150"/>
    <cellStyle name="40% - Accent2 12" xfId="151"/>
    <cellStyle name="40% - Accent2 2" xfId="152"/>
    <cellStyle name="40% - Accent2 2 2" xfId="153"/>
    <cellStyle name="40% - Accent2 2 3" xfId="154"/>
    <cellStyle name="40% - Accent2 2_situație reabilitare termica - sectorul 1" xfId="155"/>
    <cellStyle name="40% - Accent2 3" xfId="156"/>
    <cellStyle name="40% - Accent2 3 2" xfId="157"/>
    <cellStyle name="40% - Accent2 3 3" xfId="158"/>
    <cellStyle name="40% - Accent2 3_situație reabilitare termica - sectorul 1" xfId="159"/>
    <cellStyle name="40% - Accent2 4" xfId="160"/>
    <cellStyle name="40% - Accent2 4 2" xfId="161"/>
    <cellStyle name="40% - Accent2 4 3" xfId="162"/>
    <cellStyle name="40% - Accent2 4_situație reabilitare termica - sectorul 1" xfId="163"/>
    <cellStyle name="40% - Accent2 5" xfId="164"/>
    <cellStyle name="40% - Accent2 6" xfId="165"/>
    <cellStyle name="40% - Accent2 7" xfId="166"/>
    <cellStyle name="40% - Accent2 8" xfId="167"/>
    <cellStyle name="40% - Accent2 9" xfId="168"/>
    <cellStyle name="40% - Accent3 10" xfId="169"/>
    <cellStyle name="40% - Accent3 11" xfId="170"/>
    <cellStyle name="40% - Accent3 12" xfId="171"/>
    <cellStyle name="40% - Accent3 2" xfId="172"/>
    <cellStyle name="40% - Accent3 2 2" xfId="173"/>
    <cellStyle name="40% - Accent3 2 3" xfId="174"/>
    <cellStyle name="40% - Accent3 2_situație reabilitare termica - sectorul 1" xfId="175"/>
    <cellStyle name="40% - Accent3 3" xfId="176"/>
    <cellStyle name="40% - Accent3 3 2" xfId="177"/>
    <cellStyle name="40% - Accent3 3 3" xfId="178"/>
    <cellStyle name="40% - Accent3 3_situație reabilitare termica - sectorul 1" xfId="179"/>
    <cellStyle name="40% - Accent3 4" xfId="180"/>
    <cellStyle name="40% - Accent3 4 2" xfId="181"/>
    <cellStyle name="40% - Accent3 4 3" xfId="182"/>
    <cellStyle name="40% - Accent3 4_situație reabilitare termica - sectorul 1" xfId="183"/>
    <cellStyle name="40% - Accent3 5" xfId="184"/>
    <cellStyle name="40% - Accent3 6" xfId="185"/>
    <cellStyle name="40% - Accent3 7" xfId="186"/>
    <cellStyle name="40% - Accent3 8" xfId="187"/>
    <cellStyle name="40% - Accent3 9" xfId="188"/>
    <cellStyle name="40% - Accent4 10" xfId="189"/>
    <cellStyle name="40% - Accent4 11" xfId="190"/>
    <cellStyle name="40% - Accent4 12" xfId="191"/>
    <cellStyle name="40% - Accent4 2" xfId="192"/>
    <cellStyle name="40% - Accent4 2 2" xfId="193"/>
    <cellStyle name="40% - Accent4 2 3" xfId="194"/>
    <cellStyle name="40% - Accent4 2_situație reabilitare termica - sectorul 1" xfId="195"/>
    <cellStyle name="40% - Accent4 3" xfId="196"/>
    <cellStyle name="40% - Accent4 3 2" xfId="197"/>
    <cellStyle name="40% - Accent4 3 3" xfId="198"/>
    <cellStyle name="40% - Accent4 3_situație reabilitare termica - sectorul 1" xfId="199"/>
    <cellStyle name="40% - Accent4 4" xfId="200"/>
    <cellStyle name="40% - Accent4 4 2" xfId="201"/>
    <cellStyle name="40% - Accent4 4 3" xfId="202"/>
    <cellStyle name="40% - Accent4 4_situație reabilitare termica - sectorul 1" xfId="203"/>
    <cellStyle name="40% - Accent4 5" xfId="204"/>
    <cellStyle name="40% - Accent4 6" xfId="205"/>
    <cellStyle name="40% - Accent4 7" xfId="206"/>
    <cellStyle name="40% - Accent4 8" xfId="207"/>
    <cellStyle name="40% - Accent4 9" xfId="208"/>
    <cellStyle name="40% - Accent5 10" xfId="209"/>
    <cellStyle name="40% - Accent5 11" xfId="210"/>
    <cellStyle name="40% - Accent5 12" xfId="211"/>
    <cellStyle name="40% - Accent5 2" xfId="212"/>
    <cellStyle name="40% - Accent5 2 2" xfId="213"/>
    <cellStyle name="40% - Accent5 2 3" xfId="214"/>
    <cellStyle name="40% - Accent5 2_situație reabilitare termica - sectorul 1" xfId="215"/>
    <cellStyle name="40% - Accent5 3" xfId="216"/>
    <cellStyle name="40% - Accent5 3 2" xfId="217"/>
    <cellStyle name="40% - Accent5 3 3" xfId="218"/>
    <cellStyle name="40% - Accent5 3_situație reabilitare termica - sectorul 1" xfId="219"/>
    <cellStyle name="40% - Accent5 4" xfId="220"/>
    <cellStyle name="40% - Accent5 4 2" xfId="221"/>
    <cellStyle name="40% - Accent5 4 3" xfId="222"/>
    <cellStyle name="40% - Accent5 4_situație reabilitare termica - sectorul 1" xfId="223"/>
    <cellStyle name="40% - Accent5 5" xfId="224"/>
    <cellStyle name="40% - Accent5 6" xfId="225"/>
    <cellStyle name="40% - Accent5 7" xfId="226"/>
    <cellStyle name="40% - Accent5 8" xfId="227"/>
    <cellStyle name="40% - Accent5 9" xfId="228"/>
    <cellStyle name="40% - Accent6 10" xfId="229"/>
    <cellStyle name="40% - Accent6 11" xfId="230"/>
    <cellStyle name="40% - Accent6 12" xfId="231"/>
    <cellStyle name="40% - Accent6 2" xfId="232"/>
    <cellStyle name="40% - Accent6 2 2" xfId="233"/>
    <cellStyle name="40% - Accent6 2 3" xfId="234"/>
    <cellStyle name="40% - Accent6 2_situație reabilitare termica - sectorul 1" xfId="235"/>
    <cellStyle name="40% - Accent6 3" xfId="236"/>
    <cellStyle name="40% - Accent6 3 2" xfId="237"/>
    <cellStyle name="40% - Accent6 3 3" xfId="238"/>
    <cellStyle name="40% - Accent6 3_situație reabilitare termica - sectorul 1" xfId="239"/>
    <cellStyle name="40% - Accent6 4" xfId="240"/>
    <cellStyle name="40% - Accent6 4 2" xfId="241"/>
    <cellStyle name="40% - Accent6 4 3" xfId="242"/>
    <cellStyle name="40% - Accent6 4_situație reabilitare termica - sectorul 1" xfId="243"/>
    <cellStyle name="40% - Accent6 5" xfId="244"/>
    <cellStyle name="40% - Accent6 6" xfId="245"/>
    <cellStyle name="40% - Accent6 7" xfId="246"/>
    <cellStyle name="40% - Accent6 8" xfId="247"/>
    <cellStyle name="40% - Accent6 9" xfId="248"/>
    <cellStyle name="60% - Accent1 10" xfId="249"/>
    <cellStyle name="60% - Accent1 11" xfId="250"/>
    <cellStyle name="60% - Accent1 12" xfId="251"/>
    <cellStyle name="60% - Accent1 2" xfId="252"/>
    <cellStyle name="60% - Accent1 2 2" xfId="253"/>
    <cellStyle name="60% - Accent1 2 3" xfId="254"/>
    <cellStyle name="60% - Accent1 3" xfId="255"/>
    <cellStyle name="60% - Accent1 3 2" xfId="256"/>
    <cellStyle name="60% - Accent1 3 3" xfId="257"/>
    <cellStyle name="60% - Accent1 4" xfId="258"/>
    <cellStyle name="60% - Accent1 4 2" xfId="259"/>
    <cellStyle name="60% - Accent1 4 3" xfId="260"/>
    <cellStyle name="60% - Accent1 5" xfId="261"/>
    <cellStyle name="60% - Accent1 6" xfId="262"/>
    <cellStyle name="60% - Accent1 7" xfId="263"/>
    <cellStyle name="60% - Accent1 8" xfId="264"/>
    <cellStyle name="60% - Accent1 9" xfId="265"/>
    <cellStyle name="60% - Accent2 10" xfId="266"/>
    <cellStyle name="60% - Accent2 11" xfId="267"/>
    <cellStyle name="60% - Accent2 12" xfId="268"/>
    <cellStyle name="60% - Accent2 2" xfId="269"/>
    <cellStyle name="60% - Accent2 2 2" xfId="270"/>
    <cellStyle name="60% - Accent2 2 3" xfId="271"/>
    <cellStyle name="60% - Accent2 3" xfId="272"/>
    <cellStyle name="60% - Accent2 3 2" xfId="273"/>
    <cellStyle name="60% - Accent2 3 3" xfId="274"/>
    <cellStyle name="60% - Accent2 4" xfId="275"/>
    <cellStyle name="60% - Accent2 4 2" xfId="276"/>
    <cellStyle name="60% - Accent2 4 3" xfId="277"/>
    <cellStyle name="60% - Accent2 5" xfId="278"/>
    <cellStyle name="60% - Accent2 6" xfId="279"/>
    <cellStyle name="60% - Accent2 7" xfId="280"/>
    <cellStyle name="60% - Accent2 8" xfId="281"/>
    <cellStyle name="60% - Accent2 9" xfId="282"/>
    <cellStyle name="60% - Accent3 10" xfId="283"/>
    <cellStyle name="60% - Accent3 11" xfId="284"/>
    <cellStyle name="60% - Accent3 12" xfId="285"/>
    <cellStyle name="60% - Accent3 2" xfId="286"/>
    <cellStyle name="60% - Accent3 2 2" xfId="287"/>
    <cellStyle name="60% - Accent3 2 3" xfId="288"/>
    <cellStyle name="60% - Accent3 3" xfId="289"/>
    <cellStyle name="60% - Accent3 3 2" xfId="290"/>
    <cellStyle name="60% - Accent3 3 3" xfId="291"/>
    <cellStyle name="60% - Accent3 4" xfId="292"/>
    <cellStyle name="60% - Accent3 4 2" xfId="293"/>
    <cellStyle name="60% - Accent3 4 3" xfId="294"/>
    <cellStyle name="60% - Accent3 5" xfId="295"/>
    <cellStyle name="60% - Accent3 6" xfId="296"/>
    <cellStyle name="60% - Accent3 7" xfId="297"/>
    <cellStyle name="60% - Accent3 8" xfId="298"/>
    <cellStyle name="60% - Accent3 9" xfId="299"/>
    <cellStyle name="60% - Accent4 10" xfId="300"/>
    <cellStyle name="60% - Accent4 11" xfId="301"/>
    <cellStyle name="60% - Accent4 12" xfId="302"/>
    <cellStyle name="60% - Accent4 2" xfId="303"/>
    <cellStyle name="60% - Accent4 2 2" xfId="304"/>
    <cellStyle name="60% - Accent4 2 3" xfId="305"/>
    <cellStyle name="60% - Accent4 3" xfId="306"/>
    <cellStyle name="60% - Accent4 3 2" xfId="307"/>
    <cellStyle name="60% - Accent4 3 3" xfId="308"/>
    <cellStyle name="60% - Accent4 4" xfId="309"/>
    <cellStyle name="60% - Accent4 4 2" xfId="310"/>
    <cellStyle name="60% - Accent4 4 3" xfId="311"/>
    <cellStyle name="60% - Accent4 5" xfId="312"/>
    <cellStyle name="60% - Accent4 6" xfId="313"/>
    <cellStyle name="60% - Accent4 7" xfId="314"/>
    <cellStyle name="60% - Accent4 8" xfId="315"/>
    <cellStyle name="60% - Accent4 9" xfId="316"/>
    <cellStyle name="60% - Accent5 10" xfId="317"/>
    <cellStyle name="60% - Accent5 11" xfId="318"/>
    <cellStyle name="60% - Accent5 12" xfId="319"/>
    <cellStyle name="60% - Accent5 2" xfId="320"/>
    <cellStyle name="60% - Accent5 2 2" xfId="321"/>
    <cellStyle name="60% - Accent5 2 3" xfId="322"/>
    <cellStyle name="60% - Accent5 3" xfId="323"/>
    <cellStyle name="60% - Accent5 3 2" xfId="324"/>
    <cellStyle name="60% - Accent5 3 3" xfId="325"/>
    <cellStyle name="60% - Accent5 4" xfId="326"/>
    <cellStyle name="60% - Accent5 4 2" xfId="327"/>
    <cellStyle name="60% - Accent5 4 3" xfId="328"/>
    <cellStyle name="60% - Accent5 5" xfId="329"/>
    <cellStyle name="60% - Accent5 6" xfId="330"/>
    <cellStyle name="60% - Accent5 7" xfId="331"/>
    <cellStyle name="60% - Accent5 8" xfId="332"/>
    <cellStyle name="60% - Accent5 9" xfId="333"/>
    <cellStyle name="60% - Accent6 10" xfId="334"/>
    <cellStyle name="60% - Accent6 11" xfId="335"/>
    <cellStyle name="60% - Accent6 12" xfId="336"/>
    <cellStyle name="60% - Accent6 2" xfId="337"/>
    <cellStyle name="60% - Accent6 2 2" xfId="338"/>
    <cellStyle name="60% - Accent6 2 3" xfId="339"/>
    <cellStyle name="60% - Accent6 3" xfId="340"/>
    <cellStyle name="60% - Accent6 3 2" xfId="341"/>
    <cellStyle name="60% - Accent6 3 3" xfId="342"/>
    <cellStyle name="60% - Accent6 4" xfId="343"/>
    <cellStyle name="60% - Accent6 4 2" xfId="344"/>
    <cellStyle name="60% - Accent6 4 3" xfId="345"/>
    <cellStyle name="60% - Accent6 5" xfId="346"/>
    <cellStyle name="60% - Accent6 6" xfId="347"/>
    <cellStyle name="60% - Accent6 7" xfId="348"/>
    <cellStyle name="60% - Accent6 8" xfId="349"/>
    <cellStyle name="60% - Accent6 9" xfId="350"/>
    <cellStyle name="Accent1 10" xfId="351"/>
    <cellStyle name="Accent1 11" xfId="352"/>
    <cellStyle name="Accent1 12" xfId="353"/>
    <cellStyle name="Accent1 2" xfId="354"/>
    <cellStyle name="Accent1 2 2" xfId="355"/>
    <cellStyle name="Accent1 2 3" xfId="356"/>
    <cellStyle name="Accent1 3" xfId="357"/>
    <cellStyle name="Accent1 3 2" xfId="358"/>
    <cellStyle name="Accent1 3 3" xfId="359"/>
    <cellStyle name="Accent1 4" xfId="360"/>
    <cellStyle name="Accent1 4 2" xfId="361"/>
    <cellStyle name="Accent1 4 3" xfId="362"/>
    <cellStyle name="Accent1 5" xfId="363"/>
    <cellStyle name="Accent1 6" xfId="364"/>
    <cellStyle name="Accent1 7" xfId="365"/>
    <cellStyle name="Accent1 8" xfId="366"/>
    <cellStyle name="Accent1 9" xfId="367"/>
    <cellStyle name="Accent2 10" xfId="368"/>
    <cellStyle name="Accent2 11" xfId="369"/>
    <cellStyle name="Accent2 12" xfId="370"/>
    <cellStyle name="Accent2 2" xfId="371"/>
    <cellStyle name="Accent2 2 2" xfId="372"/>
    <cellStyle name="Accent2 2 3" xfId="373"/>
    <cellStyle name="Accent2 3" xfId="374"/>
    <cellStyle name="Accent2 3 2" xfId="375"/>
    <cellStyle name="Accent2 3 3" xfId="376"/>
    <cellStyle name="Accent2 4" xfId="377"/>
    <cellStyle name="Accent2 4 2" xfId="378"/>
    <cellStyle name="Accent2 4 3" xfId="379"/>
    <cellStyle name="Accent2 5" xfId="380"/>
    <cellStyle name="Accent2 6" xfId="381"/>
    <cellStyle name="Accent2 7" xfId="382"/>
    <cellStyle name="Accent2 8" xfId="383"/>
    <cellStyle name="Accent2 9" xfId="384"/>
    <cellStyle name="Accent3 10" xfId="385"/>
    <cellStyle name="Accent3 11" xfId="386"/>
    <cellStyle name="Accent3 12" xfId="387"/>
    <cellStyle name="Accent3 2" xfId="388"/>
    <cellStyle name="Accent3 2 2" xfId="389"/>
    <cellStyle name="Accent3 2 3" xfId="390"/>
    <cellStyle name="Accent3 3" xfId="391"/>
    <cellStyle name="Accent3 3 2" xfId="392"/>
    <cellStyle name="Accent3 3 3" xfId="393"/>
    <cellStyle name="Accent3 4" xfId="394"/>
    <cellStyle name="Accent3 4 2" xfId="395"/>
    <cellStyle name="Accent3 4 3" xfId="396"/>
    <cellStyle name="Accent3 5" xfId="397"/>
    <cellStyle name="Accent3 6" xfId="398"/>
    <cellStyle name="Accent3 7" xfId="399"/>
    <cellStyle name="Accent3 8" xfId="400"/>
    <cellStyle name="Accent3 9" xfId="401"/>
    <cellStyle name="Accent4 10" xfId="402"/>
    <cellStyle name="Accent4 11" xfId="403"/>
    <cellStyle name="Accent4 12" xfId="404"/>
    <cellStyle name="Accent4 2" xfId="405"/>
    <cellStyle name="Accent4 2 2" xfId="406"/>
    <cellStyle name="Accent4 2 3" xfId="407"/>
    <cellStyle name="Accent4 3" xfId="408"/>
    <cellStyle name="Accent4 3 2" xfId="409"/>
    <cellStyle name="Accent4 3 3" xfId="410"/>
    <cellStyle name="Accent4 4" xfId="411"/>
    <cellStyle name="Accent4 4 2" xfId="412"/>
    <cellStyle name="Accent4 4 3" xfId="413"/>
    <cellStyle name="Accent4 5" xfId="414"/>
    <cellStyle name="Accent4 6" xfId="415"/>
    <cellStyle name="Accent4 7" xfId="416"/>
    <cellStyle name="Accent4 8" xfId="417"/>
    <cellStyle name="Accent4 9" xfId="418"/>
    <cellStyle name="Accent5 10" xfId="419"/>
    <cellStyle name="Accent5 11" xfId="420"/>
    <cellStyle name="Accent5 12" xfId="421"/>
    <cellStyle name="Accent5 2" xfId="422"/>
    <cellStyle name="Accent5 2 2" xfId="423"/>
    <cellStyle name="Accent5 2 3" xfId="424"/>
    <cellStyle name="Accent5 3" xfId="425"/>
    <cellStyle name="Accent5 3 2" xfId="426"/>
    <cellStyle name="Accent5 3 3" xfId="427"/>
    <cellStyle name="Accent5 4" xfId="428"/>
    <cellStyle name="Accent5 4 2" xfId="429"/>
    <cellStyle name="Accent5 4 3" xfId="430"/>
    <cellStyle name="Accent5 5" xfId="431"/>
    <cellStyle name="Accent5 6" xfId="432"/>
    <cellStyle name="Accent5 7" xfId="433"/>
    <cellStyle name="Accent5 8" xfId="434"/>
    <cellStyle name="Accent5 9" xfId="435"/>
    <cellStyle name="Accent6 10" xfId="436"/>
    <cellStyle name="Accent6 11" xfId="437"/>
    <cellStyle name="Accent6 12" xfId="438"/>
    <cellStyle name="Accent6 2" xfId="439"/>
    <cellStyle name="Accent6 2 2" xfId="440"/>
    <cellStyle name="Accent6 2 3" xfId="441"/>
    <cellStyle name="Accent6 3" xfId="442"/>
    <cellStyle name="Accent6 3 2" xfId="443"/>
    <cellStyle name="Accent6 3 3" xfId="444"/>
    <cellStyle name="Accent6 4" xfId="445"/>
    <cellStyle name="Accent6 4 2" xfId="446"/>
    <cellStyle name="Accent6 4 3" xfId="447"/>
    <cellStyle name="Accent6 5" xfId="448"/>
    <cellStyle name="Accent6 6" xfId="449"/>
    <cellStyle name="Accent6 7" xfId="450"/>
    <cellStyle name="Accent6 8" xfId="451"/>
    <cellStyle name="Accent6 9" xfId="452"/>
    <cellStyle name="Bad 10" xfId="453"/>
    <cellStyle name="Bad 11" xfId="454"/>
    <cellStyle name="Bad 12" xfId="455"/>
    <cellStyle name="Bad 2" xfId="456"/>
    <cellStyle name="Bad 2 2" xfId="457"/>
    <cellStyle name="Bad 2 3" xfId="458"/>
    <cellStyle name="Bad 3" xfId="459"/>
    <cellStyle name="Bad 3 2" xfId="460"/>
    <cellStyle name="Bad 3 3" xfId="461"/>
    <cellStyle name="Bad 4" xfId="462"/>
    <cellStyle name="Bad 4 2" xfId="463"/>
    <cellStyle name="Bad 4 3" xfId="464"/>
    <cellStyle name="Bad 5" xfId="465"/>
    <cellStyle name="Bad 6" xfId="466"/>
    <cellStyle name="Bad 7" xfId="467"/>
    <cellStyle name="Bad 8" xfId="468"/>
    <cellStyle name="Bad 9" xfId="469"/>
    <cellStyle name="Blank [$]" xfId="470"/>
    <cellStyle name="Blank [%]" xfId="471"/>
    <cellStyle name="Blank [,]" xfId="472"/>
    <cellStyle name="Blank [1$]" xfId="473"/>
    <cellStyle name="Blank [1%]" xfId="474"/>
    <cellStyle name="Blank [1,]" xfId="475"/>
    <cellStyle name="Blank [2$]" xfId="476"/>
    <cellStyle name="Blank [2%]" xfId="477"/>
    <cellStyle name="Blank [2,]" xfId="478"/>
    <cellStyle name="Blank [3$]" xfId="479"/>
    <cellStyle name="Blank [3%]" xfId="480"/>
    <cellStyle name="Blank [3,]" xfId="481"/>
    <cellStyle name="Blank [D-M-Y]" xfId="482"/>
    <cellStyle name="Blank [K,]" xfId="483"/>
    <cellStyle name="Blank[,]" xfId="484"/>
    <cellStyle name="Bold/Border" xfId="485"/>
    <cellStyle name="Bullet" xfId="486"/>
    <cellStyle name="Bun" xfId="487"/>
    <cellStyle name="Calcul" xfId="488"/>
    <cellStyle name="Calculation 10" xfId="489"/>
    <cellStyle name="Calculation 11" xfId="490"/>
    <cellStyle name="Calculation 12" xfId="491"/>
    <cellStyle name="Calculation 2" xfId="492"/>
    <cellStyle name="Calculation 2 2" xfId="493"/>
    <cellStyle name="Calculation 2 3" xfId="494"/>
    <cellStyle name="Calculation 3" xfId="495"/>
    <cellStyle name="Calculation 3 2" xfId="496"/>
    <cellStyle name="Calculation 3 3" xfId="497"/>
    <cellStyle name="Calculation 4" xfId="498"/>
    <cellStyle name="Calculation 4 2" xfId="499"/>
    <cellStyle name="Calculation 4 3" xfId="500"/>
    <cellStyle name="Calculation 5" xfId="501"/>
    <cellStyle name="Calculation 6" xfId="502"/>
    <cellStyle name="Calculation 7" xfId="503"/>
    <cellStyle name="Calculation 8" xfId="504"/>
    <cellStyle name="Calculation 9" xfId="505"/>
    <cellStyle name="Celulă legată" xfId="506"/>
    <cellStyle name="Check Cell 10" xfId="507"/>
    <cellStyle name="Check Cell 11" xfId="508"/>
    <cellStyle name="Check Cell 12" xfId="509"/>
    <cellStyle name="Check Cell 2" xfId="510"/>
    <cellStyle name="Check Cell 2 2" xfId="511"/>
    <cellStyle name="Check Cell 2 3" xfId="512"/>
    <cellStyle name="Check Cell 3" xfId="513"/>
    <cellStyle name="Check Cell 3 2" xfId="514"/>
    <cellStyle name="Check Cell 3 3" xfId="515"/>
    <cellStyle name="Check Cell 4" xfId="516"/>
    <cellStyle name="Check Cell 4 2" xfId="517"/>
    <cellStyle name="Check Cell 4 3" xfId="518"/>
    <cellStyle name="Check Cell 5" xfId="519"/>
    <cellStyle name="Check Cell 6" xfId="520"/>
    <cellStyle name="Check Cell 7" xfId="521"/>
    <cellStyle name="Check Cell 8" xfId="522"/>
    <cellStyle name="Check Cell 9" xfId="523"/>
    <cellStyle name="Comma" xfId="1" builtinId="3"/>
    <cellStyle name="Comma  - Style1" xfId="524"/>
    <cellStyle name="Comma  - Style2" xfId="525"/>
    <cellStyle name="Comma  - Style3" xfId="526"/>
    <cellStyle name="Comma  - Style4" xfId="527"/>
    <cellStyle name="Comma  - Style5" xfId="528"/>
    <cellStyle name="Comma  - Style6" xfId="529"/>
    <cellStyle name="Comma  - Style7" xfId="530"/>
    <cellStyle name="Comma  - Style8" xfId="531"/>
    <cellStyle name="Comma [1]" xfId="532"/>
    <cellStyle name="Comma [2]" xfId="533"/>
    <cellStyle name="Comma [3]" xfId="534"/>
    <cellStyle name="Comma 2" xfId="535"/>
    <cellStyle name="Comma 3" xfId="536"/>
    <cellStyle name="Comma 3 2" xfId="537"/>
    <cellStyle name="Comma 4" xfId="538"/>
    <cellStyle name="Comma 5" xfId="539"/>
    <cellStyle name="Comma 5 2" xfId="3"/>
    <cellStyle name="Comma 6" xfId="540"/>
    <cellStyle name="Comma 7" xfId="541"/>
    <cellStyle name="Currency [1]" xfId="542"/>
    <cellStyle name="Currency [2]" xfId="543"/>
    <cellStyle name="Currency [3]" xfId="544"/>
    <cellStyle name="Dash" xfId="545"/>
    <cellStyle name="Date" xfId="546"/>
    <cellStyle name="Date [D-M-Y]" xfId="547"/>
    <cellStyle name="Date [M/D/Y]" xfId="548"/>
    <cellStyle name="Date [M/Y]" xfId="549"/>
    <cellStyle name="Date [M-Y]" xfId="550"/>
    <cellStyle name="Date_Evolutie 2003-2007 pt raport 2006" xfId="551"/>
    <cellStyle name="Eronat" xfId="552"/>
    <cellStyle name="Euro" xfId="553"/>
    <cellStyle name="Explanatory Text 10" xfId="554"/>
    <cellStyle name="Explanatory Text 11" xfId="555"/>
    <cellStyle name="Explanatory Text 12" xfId="556"/>
    <cellStyle name="Explanatory Text 2" xfId="557"/>
    <cellStyle name="Explanatory Text 2 2" xfId="558"/>
    <cellStyle name="Explanatory Text 2 3" xfId="559"/>
    <cellStyle name="Explanatory Text 3" xfId="560"/>
    <cellStyle name="Explanatory Text 3 2" xfId="561"/>
    <cellStyle name="Explanatory Text 3 3" xfId="562"/>
    <cellStyle name="Explanatory Text 4" xfId="563"/>
    <cellStyle name="Explanatory Text 4 2" xfId="564"/>
    <cellStyle name="Explanatory Text 4 3" xfId="565"/>
    <cellStyle name="Explanatory Text 5" xfId="566"/>
    <cellStyle name="Explanatory Text 6" xfId="567"/>
    <cellStyle name="Explanatory Text 7" xfId="568"/>
    <cellStyle name="Explanatory Text 8" xfId="569"/>
    <cellStyle name="Explanatory Text 9" xfId="570"/>
    <cellStyle name="Fraction" xfId="571"/>
    <cellStyle name="Fraction [8]" xfId="572"/>
    <cellStyle name="Fraction [Bl]" xfId="573"/>
    <cellStyle name="Fraction_Evolutie 2003-2007 pt raport 2006" xfId="574"/>
    <cellStyle name="Good 10" xfId="575"/>
    <cellStyle name="Good 11" xfId="576"/>
    <cellStyle name="Good 12" xfId="577"/>
    <cellStyle name="Good 2" xfId="578"/>
    <cellStyle name="Good 2 2" xfId="579"/>
    <cellStyle name="Good 2 3" xfId="580"/>
    <cellStyle name="Good 3" xfId="581"/>
    <cellStyle name="Good 3 2" xfId="582"/>
    <cellStyle name="Good 3 3" xfId="583"/>
    <cellStyle name="Good 4" xfId="584"/>
    <cellStyle name="Good 4 2" xfId="585"/>
    <cellStyle name="Good 4 3" xfId="586"/>
    <cellStyle name="Good 5" xfId="587"/>
    <cellStyle name="Good 6" xfId="588"/>
    <cellStyle name="Good 7" xfId="589"/>
    <cellStyle name="Good 8" xfId="590"/>
    <cellStyle name="Good 9" xfId="591"/>
    <cellStyle name="Heading 1 10" xfId="592"/>
    <cellStyle name="Heading 1 11" xfId="593"/>
    <cellStyle name="Heading 1 12" xfId="594"/>
    <cellStyle name="Heading 1 2" xfId="595"/>
    <cellStyle name="Heading 1 2 2" xfId="596"/>
    <cellStyle name="Heading 1 2 3" xfId="597"/>
    <cellStyle name="Heading 1 3" xfId="598"/>
    <cellStyle name="Heading 1 3 2" xfId="599"/>
    <cellStyle name="Heading 1 3 3" xfId="600"/>
    <cellStyle name="Heading 1 4" xfId="601"/>
    <cellStyle name="Heading 1 4 2" xfId="602"/>
    <cellStyle name="Heading 1 4 3" xfId="603"/>
    <cellStyle name="Heading 1 5" xfId="604"/>
    <cellStyle name="Heading 1 6" xfId="605"/>
    <cellStyle name="Heading 1 7" xfId="606"/>
    <cellStyle name="Heading 1 8" xfId="607"/>
    <cellStyle name="Heading 1 9" xfId="608"/>
    <cellStyle name="Heading 2 10" xfId="609"/>
    <cellStyle name="Heading 2 11" xfId="610"/>
    <cellStyle name="Heading 2 12" xfId="611"/>
    <cellStyle name="Heading 2 2" xfId="612"/>
    <cellStyle name="Heading 2 2 2" xfId="613"/>
    <cellStyle name="Heading 2 2 3" xfId="614"/>
    <cellStyle name="Heading 2 3" xfId="615"/>
    <cellStyle name="Heading 2 3 2" xfId="616"/>
    <cellStyle name="Heading 2 3 3" xfId="617"/>
    <cellStyle name="Heading 2 4" xfId="618"/>
    <cellStyle name="Heading 2 4 2" xfId="619"/>
    <cellStyle name="Heading 2 4 3" xfId="620"/>
    <cellStyle name="Heading 2 5" xfId="621"/>
    <cellStyle name="Heading 2 6" xfId="622"/>
    <cellStyle name="Heading 2 7" xfId="623"/>
    <cellStyle name="Heading 2 8" xfId="624"/>
    <cellStyle name="Heading 2 9" xfId="625"/>
    <cellStyle name="Heading 3 10" xfId="626"/>
    <cellStyle name="Heading 3 11" xfId="627"/>
    <cellStyle name="Heading 3 12" xfId="628"/>
    <cellStyle name="Heading 3 2" xfId="629"/>
    <cellStyle name="Heading 3 2 2" xfId="630"/>
    <cellStyle name="Heading 3 2 3" xfId="631"/>
    <cellStyle name="Heading 3 3" xfId="632"/>
    <cellStyle name="Heading 3 3 2" xfId="633"/>
    <cellStyle name="Heading 3 3 3" xfId="634"/>
    <cellStyle name="Heading 3 4" xfId="635"/>
    <cellStyle name="Heading 3 4 2" xfId="636"/>
    <cellStyle name="Heading 3 4 3" xfId="637"/>
    <cellStyle name="Heading 3 5" xfId="638"/>
    <cellStyle name="Heading 3 6" xfId="639"/>
    <cellStyle name="Heading 3 7" xfId="640"/>
    <cellStyle name="Heading 3 8" xfId="641"/>
    <cellStyle name="Heading 3 9" xfId="642"/>
    <cellStyle name="Heading 4 10" xfId="643"/>
    <cellStyle name="Heading 4 11" xfId="644"/>
    <cellStyle name="Heading 4 12" xfId="645"/>
    <cellStyle name="Heading 4 2" xfId="646"/>
    <cellStyle name="Heading 4 2 2" xfId="647"/>
    <cellStyle name="Heading 4 2 3" xfId="648"/>
    <cellStyle name="Heading 4 3" xfId="649"/>
    <cellStyle name="Heading 4 3 2" xfId="650"/>
    <cellStyle name="Heading 4 3 3" xfId="651"/>
    <cellStyle name="Heading 4 4" xfId="652"/>
    <cellStyle name="Heading 4 4 2" xfId="653"/>
    <cellStyle name="Heading 4 4 3" xfId="654"/>
    <cellStyle name="Heading 4 5" xfId="655"/>
    <cellStyle name="Heading 4 6" xfId="656"/>
    <cellStyle name="Heading 4 7" xfId="657"/>
    <cellStyle name="Heading 4 8" xfId="658"/>
    <cellStyle name="Heading 4 9" xfId="659"/>
    <cellStyle name="Hidden" xfId="660"/>
    <cellStyle name="Hyperlink 2" xfId="661"/>
    <cellStyle name="Ieșire" xfId="662"/>
    <cellStyle name="Input 10" xfId="663"/>
    <cellStyle name="Input 11" xfId="664"/>
    <cellStyle name="Input 12" xfId="665"/>
    <cellStyle name="Input 2" xfId="666"/>
    <cellStyle name="Input 2 2" xfId="667"/>
    <cellStyle name="Input 2 3" xfId="668"/>
    <cellStyle name="Input 3" xfId="669"/>
    <cellStyle name="Input 3 2" xfId="670"/>
    <cellStyle name="Input 3 3" xfId="671"/>
    <cellStyle name="Input 4" xfId="672"/>
    <cellStyle name="Input 4 2" xfId="673"/>
    <cellStyle name="Input 4 3" xfId="674"/>
    <cellStyle name="Input 5" xfId="675"/>
    <cellStyle name="Input 6" xfId="676"/>
    <cellStyle name="Input 7" xfId="677"/>
    <cellStyle name="Input 8" xfId="678"/>
    <cellStyle name="Input 9" xfId="679"/>
    <cellStyle name="Intrare" xfId="680"/>
    <cellStyle name="Linked Cell 10" xfId="681"/>
    <cellStyle name="Linked Cell 11" xfId="682"/>
    <cellStyle name="Linked Cell 12" xfId="683"/>
    <cellStyle name="Linked Cell 2" xfId="684"/>
    <cellStyle name="Linked Cell 2 2" xfId="685"/>
    <cellStyle name="Linked Cell 2 3" xfId="686"/>
    <cellStyle name="Linked Cell 3" xfId="687"/>
    <cellStyle name="Linked Cell 3 2" xfId="688"/>
    <cellStyle name="Linked Cell 3 3" xfId="689"/>
    <cellStyle name="Linked Cell 4" xfId="690"/>
    <cellStyle name="Linked Cell 4 2" xfId="691"/>
    <cellStyle name="Linked Cell 4 3" xfId="692"/>
    <cellStyle name="Linked Cell 5" xfId="693"/>
    <cellStyle name="Linked Cell 6" xfId="694"/>
    <cellStyle name="Linked Cell 7" xfId="695"/>
    <cellStyle name="Linked Cell 8" xfId="696"/>
    <cellStyle name="Linked Cell 9" xfId="697"/>
    <cellStyle name="Neutral 10" xfId="698"/>
    <cellStyle name="Neutral 11" xfId="699"/>
    <cellStyle name="Neutral 12" xfId="700"/>
    <cellStyle name="Neutral 2" xfId="701"/>
    <cellStyle name="Neutral 2 2" xfId="702"/>
    <cellStyle name="Neutral 2 3" xfId="703"/>
    <cellStyle name="Neutral 3" xfId="704"/>
    <cellStyle name="Neutral 3 2" xfId="705"/>
    <cellStyle name="Neutral 3 3" xfId="706"/>
    <cellStyle name="Neutral 4" xfId="707"/>
    <cellStyle name="Neutral 4 2" xfId="708"/>
    <cellStyle name="Neutral 4 3" xfId="709"/>
    <cellStyle name="Neutral 5" xfId="710"/>
    <cellStyle name="Neutral 6" xfId="711"/>
    <cellStyle name="Neutral 7" xfId="712"/>
    <cellStyle name="Neutral 8" xfId="713"/>
    <cellStyle name="Neutral 9" xfId="714"/>
    <cellStyle name="Neutru" xfId="715"/>
    <cellStyle name="Normal" xfId="0" builtinId="0"/>
    <cellStyle name="Normal - Style1" xfId="716"/>
    <cellStyle name="Normal 10" xfId="717"/>
    <cellStyle name="Normal 11" xfId="718"/>
    <cellStyle name="Normal 12" xfId="719"/>
    <cellStyle name="Normal 13" xfId="720"/>
    <cellStyle name="Normal 14" xfId="721"/>
    <cellStyle name="Normal 15" xfId="722"/>
    <cellStyle name="Normal 16" xfId="723"/>
    <cellStyle name="Normal 17" xfId="724"/>
    <cellStyle name="Normal 17 2" xfId="2"/>
    <cellStyle name="Normal 18" xfId="725"/>
    <cellStyle name="Normal 19" xfId="726"/>
    <cellStyle name="Normal 2" xfId="727"/>
    <cellStyle name="Normal 2 2" xfId="728"/>
    <cellStyle name="Normal 2 3" xfId="729"/>
    <cellStyle name="Normal 2_Estimations TUD - District 6 TRP 06.08.09" xfId="730"/>
    <cellStyle name="Normal 3" xfId="731"/>
    <cellStyle name="Normal 3 2" xfId="732"/>
    <cellStyle name="Normal 4" xfId="733"/>
    <cellStyle name="Normal 4 2" xfId="734"/>
    <cellStyle name="Normal 4 3" xfId="735"/>
    <cellStyle name="Normal 5" xfId="736"/>
    <cellStyle name="Normal 6" xfId="737"/>
    <cellStyle name="Normal 7" xfId="738"/>
    <cellStyle name="Normal 8" xfId="739"/>
    <cellStyle name="Normal 9" xfId="740"/>
    <cellStyle name="Normale 2" xfId="741"/>
    <cellStyle name="Notă" xfId="742"/>
    <cellStyle name="Note 10" xfId="743"/>
    <cellStyle name="Note 11" xfId="744"/>
    <cellStyle name="Note 12" xfId="745"/>
    <cellStyle name="Note 2" xfId="746"/>
    <cellStyle name="Note 3" xfId="747"/>
    <cellStyle name="Note 4" xfId="748"/>
    <cellStyle name="Note 5" xfId="749"/>
    <cellStyle name="Note 6" xfId="750"/>
    <cellStyle name="Note 7" xfId="751"/>
    <cellStyle name="Note 8" xfId="752"/>
    <cellStyle name="Note 9" xfId="753"/>
    <cellStyle name="Output 10" xfId="754"/>
    <cellStyle name="Output 11" xfId="755"/>
    <cellStyle name="Output 12" xfId="756"/>
    <cellStyle name="Output 2" xfId="757"/>
    <cellStyle name="Output 2 2" xfId="758"/>
    <cellStyle name="Output 2 3" xfId="759"/>
    <cellStyle name="Output 3" xfId="760"/>
    <cellStyle name="Output 3 2" xfId="761"/>
    <cellStyle name="Output 3 3" xfId="762"/>
    <cellStyle name="Output 4" xfId="763"/>
    <cellStyle name="Output 4 2" xfId="764"/>
    <cellStyle name="Output 4 3" xfId="765"/>
    <cellStyle name="Output 5" xfId="766"/>
    <cellStyle name="Output 6" xfId="767"/>
    <cellStyle name="Output 7" xfId="768"/>
    <cellStyle name="Output 8" xfId="769"/>
    <cellStyle name="Output 9" xfId="770"/>
    <cellStyle name="Percent [1]" xfId="771"/>
    <cellStyle name="Percent [2]" xfId="772"/>
    <cellStyle name="Percent [3]" xfId="773"/>
    <cellStyle name="Percent 2" xfId="774"/>
    <cellStyle name="Percent 2 2" xfId="775"/>
    <cellStyle name="Percent 2 3" xfId="776"/>
    <cellStyle name="Percent 3" xfId="777"/>
    <cellStyle name="Percent 3 2" xfId="778"/>
    <cellStyle name="Percent 3 2 2" xfId="779"/>
    <cellStyle name="Percent 4" xfId="780"/>
    <cellStyle name="Percent 4 2" xfId="781"/>
    <cellStyle name="Percent 5" xfId="782"/>
    <cellStyle name="Percent 6" xfId="783"/>
    <cellStyle name="Percent 6 2" xfId="4"/>
    <cellStyle name="Text [Bullet]" xfId="784"/>
    <cellStyle name="Text [Dash]" xfId="785"/>
    <cellStyle name="Text [Em-Dash]" xfId="786"/>
    <cellStyle name="Text avertisment" xfId="787"/>
    <cellStyle name="Text explicativ" xfId="788"/>
    <cellStyle name="Times" xfId="789"/>
    <cellStyle name="Times [1]" xfId="790"/>
    <cellStyle name="Times [2]" xfId="791"/>
    <cellStyle name="Times_Evolutie 2003-2007 pt raport 2006" xfId="792"/>
    <cellStyle name="Title 10" xfId="793"/>
    <cellStyle name="Title 11" xfId="794"/>
    <cellStyle name="Title 12" xfId="795"/>
    <cellStyle name="Title 2" xfId="796"/>
    <cellStyle name="Title 2 2" xfId="797"/>
    <cellStyle name="Title 2 3" xfId="798"/>
    <cellStyle name="Title 3" xfId="799"/>
    <cellStyle name="Title 3 2" xfId="800"/>
    <cellStyle name="Title 3 3" xfId="801"/>
    <cellStyle name="Title 4" xfId="802"/>
    <cellStyle name="Title 4 2" xfId="803"/>
    <cellStyle name="Title 4 3" xfId="804"/>
    <cellStyle name="Title 5" xfId="805"/>
    <cellStyle name="Title 6" xfId="806"/>
    <cellStyle name="Title 7" xfId="807"/>
    <cellStyle name="Title 8" xfId="808"/>
    <cellStyle name="Title 9" xfId="809"/>
    <cellStyle name="Titlu" xfId="810"/>
    <cellStyle name="Titlu 1" xfId="811"/>
    <cellStyle name="Titlu 2" xfId="812"/>
    <cellStyle name="Titlu 3" xfId="813"/>
    <cellStyle name="Titlu 4" xfId="814"/>
    <cellStyle name="Total 10" xfId="815"/>
    <cellStyle name="Total 11" xfId="816"/>
    <cellStyle name="Total 12" xfId="817"/>
    <cellStyle name="Total 2" xfId="818"/>
    <cellStyle name="Total 2 2" xfId="819"/>
    <cellStyle name="Total 2 3" xfId="820"/>
    <cellStyle name="Total 3" xfId="821"/>
    <cellStyle name="Total 3 2" xfId="822"/>
    <cellStyle name="Total 3 3" xfId="823"/>
    <cellStyle name="Total 4" xfId="824"/>
    <cellStyle name="Total 4 2" xfId="825"/>
    <cellStyle name="Total 4 3" xfId="826"/>
    <cellStyle name="Total 5" xfId="827"/>
    <cellStyle name="Total 6" xfId="828"/>
    <cellStyle name="Total 7" xfId="829"/>
    <cellStyle name="Total 8" xfId="830"/>
    <cellStyle name="Total 9" xfId="831"/>
    <cellStyle name="Valuta 2" xfId="832"/>
    <cellStyle name="Verificare celulă" xfId="833"/>
    <cellStyle name="Virgulă_BUGET 2004 PE TRIMESTRE" xfId="834"/>
    <cellStyle name="Warning Text 10" xfId="835"/>
    <cellStyle name="Warning Text 11" xfId="836"/>
    <cellStyle name="Warning Text 12" xfId="837"/>
    <cellStyle name="Warning Text 2" xfId="838"/>
    <cellStyle name="Warning Text 2 2" xfId="839"/>
    <cellStyle name="Warning Text 2 3" xfId="840"/>
    <cellStyle name="Warning Text 3" xfId="841"/>
    <cellStyle name="Warning Text 3 2" xfId="842"/>
    <cellStyle name="Warning Text 3 3" xfId="843"/>
    <cellStyle name="Warning Text 4" xfId="844"/>
    <cellStyle name="Warning Text 4 2" xfId="845"/>
    <cellStyle name="Warning Text 4 3" xfId="846"/>
    <cellStyle name="Warning Text 5" xfId="847"/>
    <cellStyle name="Warning Text 6" xfId="848"/>
    <cellStyle name="Warning Text 7" xfId="849"/>
    <cellStyle name="Warning Text 8" xfId="850"/>
    <cellStyle name="Warning Text 9" xfId="851"/>
    <cellStyle name="ハイパーリンク" xfId="852"/>
    <cellStyle name="표준_Korean Portfolio II" xfId="853"/>
    <cellStyle name="桁?切り_SB" xfId="854"/>
    <cellStyle name="桁区切り_SB" xfId="855"/>
    <cellStyle name="標準_A" xfId="856"/>
    <cellStyle name="表旨巧・・ハイパーリンク" xfId="857"/>
    <cellStyle name="表示済みのハイパーリンク" xfId="8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5.05.2017/radu%2025.04.206/primarii/EFORIE/ASISTENTA%20CURENTA/IMPRUMUTURI%20NOI/CREDIT%20IULIE%202017/SITUATIE%20%2017.07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5.05.2017/radu%2025.04.206/primarii/ARHIVA/sinaia/CREDIT%202017/Grafic%20Sina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bancpost"/>
      <sheetName val="emis obligatiuni 6  mio ron"/>
      <sheetName val="Eximbank"/>
      <sheetName val="credit nou "/>
      <sheetName val="centralizare credite"/>
      <sheetName val="SD Eforie 10 ani"/>
      <sheetName val="1.4 pg 1"/>
      <sheetName val="1.4 pg 2"/>
      <sheetName val="grad indatorare"/>
      <sheetName val="1.3 pag 1"/>
      <sheetName val="1.3 pag 2"/>
      <sheetName val="comparatie"/>
      <sheetName val="Sheet2"/>
      <sheetName val="Sheet1"/>
    </sheetNames>
    <sheetDataSet>
      <sheetData sheetId="0"/>
      <sheetData sheetId="1"/>
      <sheetData sheetId="2">
        <row r="6">
          <cell r="D6">
            <v>8.6999999999999994E-3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9"/>
  <sheetViews>
    <sheetView tabSelected="1" topLeftCell="A134" workbookViewId="0">
      <selection activeCell="H4" sqref="H4"/>
    </sheetView>
  </sheetViews>
  <sheetFormatPr defaultRowHeight="15"/>
  <cols>
    <col min="1" max="1" width="10.140625" style="1" bestFit="1" customWidth="1"/>
    <col min="2" max="2" width="10.140625" style="1" hidden="1" customWidth="1"/>
    <col min="3" max="3" width="15.140625" style="1" customWidth="1"/>
    <col min="4" max="5" width="14.28515625" style="2" bestFit="1" customWidth="1"/>
    <col min="6" max="6" width="14.28515625" style="3" bestFit="1" customWidth="1"/>
    <col min="7" max="7" width="13.28515625" style="3" customWidth="1"/>
    <col min="8" max="8" width="14.28515625" style="2" bestFit="1" customWidth="1"/>
    <col min="9" max="9" width="9.140625" style="43"/>
    <col min="10" max="10" width="10.5703125" style="43" hidden="1" customWidth="1"/>
    <col min="11" max="11" width="14.28515625" style="43" bestFit="1" customWidth="1"/>
    <col min="12" max="13" width="14.28515625" style="43" customWidth="1"/>
    <col min="14" max="28" width="13.28515625" style="43" bestFit="1" customWidth="1"/>
    <col min="29" max="29" width="11.5703125" style="43" bestFit="1" customWidth="1"/>
    <col min="30" max="30" width="9.140625" style="2"/>
    <col min="31" max="31" width="14.28515625" style="2" bestFit="1" customWidth="1"/>
    <col min="32" max="16384" width="9.140625" style="2"/>
  </cols>
  <sheetData>
    <row r="1" spans="1:31" hidden="1">
      <c r="A1" s="1" t="s">
        <v>0</v>
      </c>
      <c r="D1" s="2">
        <v>4.55</v>
      </c>
    </row>
    <row r="2" spans="1:31">
      <c r="K2" s="44"/>
      <c r="L2" s="44"/>
      <c r="M2" s="44"/>
    </row>
    <row r="3" spans="1:31">
      <c r="A3" s="56" t="s">
        <v>14</v>
      </c>
      <c r="B3" s="57"/>
      <c r="C3" s="57"/>
      <c r="D3" s="57"/>
      <c r="E3" s="57"/>
      <c r="F3" s="57"/>
      <c r="G3" s="57"/>
      <c r="H3" s="57"/>
      <c r="M3" s="45"/>
    </row>
    <row r="4" spans="1:31">
      <c r="A4" s="5" t="s">
        <v>17</v>
      </c>
      <c r="D4" s="3">
        <v>24000000</v>
      </c>
      <c r="E4" s="6" t="s">
        <v>1</v>
      </c>
    </row>
    <row r="5" spans="1:31">
      <c r="A5" s="7"/>
      <c r="B5" s="7"/>
      <c r="C5" s="7"/>
      <c r="D5" s="8">
        <f>D4</f>
        <v>24000000</v>
      </c>
      <c r="E5" s="9" t="s">
        <v>1</v>
      </c>
    </row>
    <row r="6" spans="1:31">
      <c r="A6" s="10" t="s">
        <v>2</v>
      </c>
      <c r="D6" s="11">
        <f>[11]Eximbank!D6</f>
        <v>8.6999999999999994E-3</v>
      </c>
    </row>
    <row r="7" spans="1:31">
      <c r="A7" s="1" t="s">
        <v>3</v>
      </c>
      <c r="D7" s="11">
        <v>0</v>
      </c>
    </row>
    <row r="8" spans="1:31">
      <c r="A8" s="7"/>
      <c r="B8" s="7"/>
      <c r="C8" s="7"/>
      <c r="D8" s="12">
        <f>D6+D7</f>
        <v>8.6999999999999994E-3</v>
      </c>
    </row>
    <row r="9" spans="1:31">
      <c r="A9" s="10" t="s">
        <v>13</v>
      </c>
      <c r="D9" s="3">
        <v>0</v>
      </c>
    </row>
    <row r="10" spans="1:31">
      <c r="A10" s="10"/>
      <c r="D10" s="3"/>
    </row>
    <row r="11" spans="1:31">
      <c r="D11" s="11"/>
      <c r="E11" s="11"/>
      <c r="K11" s="46"/>
      <c r="L11" s="46"/>
      <c r="M11" s="46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E11" s="13"/>
    </row>
    <row r="12" spans="1:31">
      <c r="A12" s="14" t="s">
        <v>4</v>
      </c>
      <c r="B12" s="14"/>
      <c r="C12" s="14" t="s">
        <v>5</v>
      </c>
      <c r="D12" s="15" t="s">
        <v>6</v>
      </c>
      <c r="E12" s="14" t="s">
        <v>7</v>
      </c>
      <c r="F12" s="16" t="s">
        <v>8</v>
      </c>
      <c r="G12" s="16" t="s">
        <v>9</v>
      </c>
      <c r="H12" s="14" t="s">
        <v>10</v>
      </c>
      <c r="K12" s="46"/>
      <c r="L12" s="46"/>
      <c r="M12" s="48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E12" s="13"/>
    </row>
    <row r="13" spans="1:31">
      <c r="A13" s="17">
        <v>1</v>
      </c>
      <c r="B13" s="17"/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 t="s">
        <v>11</v>
      </c>
      <c r="L13" s="45"/>
      <c r="AE13" s="4"/>
    </row>
    <row r="14" spans="1:31">
      <c r="A14" s="18">
        <v>43131</v>
      </c>
      <c r="B14" s="18">
        <f>A15</f>
        <v>43159</v>
      </c>
      <c r="C14" s="19"/>
      <c r="D14" s="20"/>
      <c r="E14" s="21"/>
      <c r="F14" s="19"/>
      <c r="G14" s="19"/>
      <c r="H14" s="20"/>
    </row>
    <row r="15" spans="1:31">
      <c r="A15" s="18">
        <f>EOMONTH(A14,1)</f>
        <v>43159</v>
      </c>
      <c r="B15" s="18">
        <f>A16</f>
        <v>43190</v>
      </c>
      <c r="C15" s="19"/>
      <c r="D15" s="21">
        <v>0</v>
      </c>
      <c r="E15" s="21">
        <v>0</v>
      </c>
      <c r="F15" s="19">
        <f t="shared" ref="F15" si="0">E14*(B14-A14)*$D$8/360</f>
        <v>0</v>
      </c>
      <c r="G15" s="19"/>
      <c r="H15" s="21">
        <f>D15+F15</f>
        <v>0</v>
      </c>
      <c r="J15" s="45">
        <f>H15/4.5</f>
        <v>0</v>
      </c>
    </row>
    <row r="16" spans="1:31">
      <c r="A16" s="18">
        <f>EOMONTH(A15,1)</f>
        <v>43190</v>
      </c>
      <c r="B16" s="18">
        <f>A17</f>
        <v>43220</v>
      </c>
      <c r="C16" s="22">
        <f>5%*D4</f>
        <v>1200000</v>
      </c>
      <c r="D16" s="21">
        <f>D15</f>
        <v>0</v>
      </c>
      <c r="E16" s="23">
        <f>C16</f>
        <v>1200000</v>
      </c>
      <c r="F16" s="19">
        <v>0</v>
      </c>
      <c r="G16" s="19"/>
      <c r="H16" s="21">
        <f>D16+F16</f>
        <v>0</v>
      </c>
      <c r="J16" s="45">
        <f>H16/4.5</f>
        <v>0</v>
      </c>
    </row>
    <row r="17" spans="1:14">
      <c r="A17" s="18">
        <f t="shared" ref="A17:A80" si="1">EOMONTH(A16,1)</f>
        <v>43220</v>
      </c>
      <c r="B17" s="18">
        <f t="shared" ref="B17:B21" si="2">A18</f>
        <v>43251</v>
      </c>
      <c r="C17" s="18"/>
      <c r="D17" s="21">
        <f t="shared" ref="D17" si="3">D16</f>
        <v>0</v>
      </c>
      <c r="E17" s="23">
        <f>C17+E16</f>
        <v>1200000</v>
      </c>
      <c r="F17" s="19">
        <f>(A17-A16)*$D$8*E17/360</f>
        <v>870</v>
      </c>
      <c r="G17" s="19"/>
      <c r="H17" s="23">
        <f t="shared" ref="H17:H80" si="4">D17+F17</f>
        <v>870</v>
      </c>
      <c r="J17" s="45">
        <f t="shared" ref="J17:J21" si="5">H17/4.5</f>
        <v>193.33333333333334</v>
      </c>
    </row>
    <row r="18" spans="1:14">
      <c r="A18" s="18">
        <f t="shared" si="1"/>
        <v>43251</v>
      </c>
      <c r="B18" s="18">
        <f t="shared" si="2"/>
        <v>43281</v>
      </c>
      <c r="C18" s="23">
        <f>10%*D4</f>
        <v>2400000</v>
      </c>
      <c r="D18" s="21">
        <v>0</v>
      </c>
      <c r="E18" s="23">
        <f t="shared" ref="E18:E32" si="6">C18+E17</f>
        <v>3600000</v>
      </c>
      <c r="F18" s="19">
        <f t="shared" ref="F18:F81" si="7">(A18-A17)*$D$8*E18/360</f>
        <v>2697</v>
      </c>
      <c r="G18" s="19"/>
      <c r="H18" s="23">
        <f t="shared" si="4"/>
        <v>2697</v>
      </c>
      <c r="J18" s="45">
        <f t="shared" si="5"/>
        <v>599.33333333333337</v>
      </c>
    </row>
    <row r="19" spans="1:14">
      <c r="A19" s="18">
        <f t="shared" si="1"/>
        <v>43281</v>
      </c>
      <c r="B19" s="18">
        <f t="shared" si="2"/>
        <v>43312</v>
      </c>
      <c r="C19" s="23">
        <f>10%*D4</f>
        <v>2400000</v>
      </c>
      <c r="D19" s="21"/>
      <c r="E19" s="23">
        <f t="shared" si="6"/>
        <v>6000000</v>
      </c>
      <c r="F19" s="19">
        <f t="shared" si="7"/>
        <v>4350</v>
      </c>
      <c r="G19" s="19"/>
      <c r="H19" s="23">
        <f t="shared" si="4"/>
        <v>4350</v>
      </c>
      <c r="J19" s="45">
        <f t="shared" si="5"/>
        <v>966.66666666666663</v>
      </c>
    </row>
    <row r="20" spans="1:14">
      <c r="A20" s="18">
        <f t="shared" si="1"/>
        <v>43312</v>
      </c>
      <c r="B20" s="18">
        <f t="shared" si="2"/>
        <v>43343</v>
      </c>
      <c r="C20" s="23">
        <f>5%*D4</f>
        <v>1200000</v>
      </c>
      <c r="D20" s="21"/>
      <c r="E20" s="23">
        <f t="shared" si="6"/>
        <v>7200000</v>
      </c>
      <c r="F20" s="19">
        <f t="shared" si="7"/>
        <v>5394</v>
      </c>
      <c r="G20" s="19"/>
      <c r="H20" s="23">
        <f t="shared" si="4"/>
        <v>5394</v>
      </c>
      <c r="J20" s="45">
        <f t="shared" si="5"/>
        <v>1198.6666666666667</v>
      </c>
    </row>
    <row r="21" spans="1:14">
      <c r="A21" s="18">
        <f t="shared" si="1"/>
        <v>43343</v>
      </c>
      <c r="B21" s="18">
        <f t="shared" si="2"/>
        <v>43373</v>
      </c>
      <c r="C21" s="23"/>
      <c r="D21" s="21"/>
      <c r="E21" s="23">
        <f t="shared" si="6"/>
        <v>7200000</v>
      </c>
      <c r="F21" s="19">
        <f t="shared" si="7"/>
        <v>5394</v>
      </c>
      <c r="G21" s="19"/>
      <c r="H21" s="23">
        <f t="shared" si="4"/>
        <v>5394</v>
      </c>
      <c r="J21" s="45">
        <f t="shared" si="5"/>
        <v>1198.6666666666667</v>
      </c>
    </row>
    <row r="22" spans="1:14">
      <c r="A22" s="18">
        <f t="shared" si="1"/>
        <v>43373</v>
      </c>
      <c r="B22" s="18">
        <f>A23</f>
        <v>43404</v>
      </c>
      <c r="C22" s="19"/>
      <c r="D22" s="20"/>
      <c r="E22" s="23">
        <f t="shared" si="6"/>
        <v>7200000</v>
      </c>
      <c r="F22" s="19">
        <f t="shared" si="7"/>
        <v>5220</v>
      </c>
      <c r="G22" s="19"/>
      <c r="H22" s="23">
        <f t="shared" si="4"/>
        <v>5220</v>
      </c>
    </row>
    <row r="23" spans="1:14">
      <c r="A23" s="18">
        <f t="shared" si="1"/>
        <v>43404</v>
      </c>
      <c r="B23" s="18">
        <f>A24</f>
        <v>43434</v>
      </c>
      <c r="C23" s="19">
        <f>5%*D4</f>
        <v>1200000</v>
      </c>
      <c r="D23" s="21"/>
      <c r="E23" s="23">
        <f t="shared" si="6"/>
        <v>8400000</v>
      </c>
      <c r="F23" s="19">
        <f t="shared" si="7"/>
        <v>6293</v>
      </c>
      <c r="G23" s="19"/>
      <c r="H23" s="23">
        <f t="shared" si="4"/>
        <v>6293</v>
      </c>
      <c r="J23" s="45">
        <f>H23/4.5</f>
        <v>1398.4444444444443</v>
      </c>
    </row>
    <row r="24" spans="1:14">
      <c r="A24" s="18">
        <f t="shared" si="1"/>
        <v>43434</v>
      </c>
      <c r="B24" s="18">
        <f>A25</f>
        <v>43465</v>
      </c>
      <c r="C24" s="22">
        <f>10%*D4</f>
        <v>2400000</v>
      </c>
      <c r="D24" s="21"/>
      <c r="E24" s="23">
        <f t="shared" si="6"/>
        <v>10800000</v>
      </c>
      <c r="F24" s="19">
        <f t="shared" si="7"/>
        <v>7830</v>
      </c>
      <c r="G24" s="19"/>
      <c r="H24" s="23">
        <f t="shared" si="4"/>
        <v>7830</v>
      </c>
      <c r="J24" s="45">
        <f>H24/4.5</f>
        <v>1740</v>
      </c>
    </row>
    <row r="25" spans="1:14">
      <c r="A25" s="24">
        <f t="shared" si="1"/>
        <v>43465</v>
      </c>
      <c r="B25" s="24" t="e">
        <f>#REF!</f>
        <v>#REF!</v>
      </c>
      <c r="C25" s="25">
        <f>10%*D4</f>
        <v>2400000</v>
      </c>
      <c r="D25" s="26"/>
      <c r="E25" s="27">
        <f t="shared" si="6"/>
        <v>13200000</v>
      </c>
      <c r="F25" s="28">
        <f t="shared" si="7"/>
        <v>9889</v>
      </c>
      <c r="G25" s="28"/>
      <c r="H25" s="27">
        <f t="shared" si="4"/>
        <v>9889</v>
      </c>
      <c r="J25" s="45">
        <f t="shared" ref="J25" si="8">H25/4.5</f>
        <v>2197.5555555555557</v>
      </c>
      <c r="N25" s="45"/>
    </row>
    <row r="26" spans="1:14">
      <c r="A26" s="18">
        <f t="shared" si="1"/>
        <v>43496</v>
      </c>
      <c r="B26" s="18">
        <f>A27</f>
        <v>43524</v>
      </c>
      <c r="C26" s="19"/>
      <c r="D26" s="21"/>
      <c r="E26" s="23">
        <f t="shared" si="6"/>
        <v>13200000</v>
      </c>
      <c r="F26" s="19">
        <f t="shared" si="7"/>
        <v>9889</v>
      </c>
      <c r="G26" s="19"/>
      <c r="H26" s="23">
        <f t="shared" si="4"/>
        <v>9889</v>
      </c>
    </row>
    <row r="27" spans="1:14">
      <c r="A27" s="18">
        <f t="shared" si="1"/>
        <v>43524</v>
      </c>
      <c r="B27" s="18">
        <f>A28</f>
        <v>43555</v>
      </c>
      <c r="C27" s="19"/>
      <c r="D27" s="21"/>
      <c r="E27" s="23">
        <f t="shared" si="6"/>
        <v>13200000</v>
      </c>
      <c r="F27" s="19">
        <f t="shared" si="7"/>
        <v>8932</v>
      </c>
      <c r="G27" s="19"/>
      <c r="H27" s="23">
        <f t="shared" si="4"/>
        <v>8932</v>
      </c>
      <c r="J27" s="45">
        <f>H27/4.5</f>
        <v>1984.8888888888889</v>
      </c>
    </row>
    <row r="28" spans="1:14">
      <c r="A28" s="18">
        <f t="shared" si="1"/>
        <v>43555</v>
      </c>
      <c r="B28" s="18">
        <f>A29</f>
        <v>43585</v>
      </c>
      <c r="C28" s="22">
        <f>5%*D4</f>
        <v>1200000</v>
      </c>
      <c r="D28" s="21"/>
      <c r="E28" s="23">
        <f t="shared" si="6"/>
        <v>14400000</v>
      </c>
      <c r="F28" s="19">
        <f t="shared" si="7"/>
        <v>10788</v>
      </c>
      <c r="G28" s="19"/>
      <c r="H28" s="23">
        <f t="shared" si="4"/>
        <v>10788</v>
      </c>
      <c r="J28" s="45">
        <f>H28/4.5</f>
        <v>2397.3333333333335</v>
      </c>
    </row>
    <row r="29" spans="1:14">
      <c r="A29" s="18">
        <f t="shared" si="1"/>
        <v>43585</v>
      </c>
      <c r="B29" s="18">
        <f t="shared" ref="B29:B92" si="9">A30</f>
        <v>43616</v>
      </c>
      <c r="C29" s="29">
        <f>10%*D4</f>
        <v>2400000</v>
      </c>
      <c r="D29" s="21"/>
      <c r="E29" s="23">
        <f t="shared" si="6"/>
        <v>16800000</v>
      </c>
      <c r="F29" s="19">
        <f t="shared" si="7"/>
        <v>12180</v>
      </c>
      <c r="G29" s="19"/>
      <c r="H29" s="23">
        <f t="shared" si="4"/>
        <v>12180</v>
      </c>
      <c r="J29" s="45">
        <f t="shared" ref="J29:J92" si="10">H29/4.5</f>
        <v>2706.6666666666665</v>
      </c>
    </row>
    <row r="30" spans="1:14">
      <c r="A30" s="18">
        <f t="shared" si="1"/>
        <v>43616</v>
      </c>
      <c r="B30" s="18">
        <f t="shared" si="9"/>
        <v>43646</v>
      </c>
      <c r="C30" s="18"/>
      <c r="D30" s="21"/>
      <c r="E30" s="21">
        <f t="shared" si="6"/>
        <v>16800000</v>
      </c>
      <c r="F30" s="19">
        <f t="shared" si="7"/>
        <v>12586</v>
      </c>
      <c r="G30" s="19"/>
      <c r="H30" s="23">
        <f t="shared" si="4"/>
        <v>12586</v>
      </c>
      <c r="J30" s="45">
        <f t="shared" si="10"/>
        <v>2796.8888888888887</v>
      </c>
    </row>
    <row r="31" spans="1:14">
      <c r="A31" s="18">
        <f t="shared" si="1"/>
        <v>43646</v>
      </c>
      <c r="B31" s="18">
        <f t="shared" si="9"/>
        <v>43677</v>
      </c>
      <c r="C31" s="29">
        <f>20%*D4</f>
        <v>4800000</v>
      </c>
      <c r="D31" s="21"/>
      <c r="E31" s="21">
        <f t="shared" si="6"/>
        <v>21600000</v>
      </c>
      <c r="F31" s="19">
        <f t="shared" si="7"/>
        <v>15660</v>
      </c>
      <c r="G31" s="19"/>
      <c r="H31" s="23">
        <f t="shared" si="4"/>
        <v>15660</v>
      </c>
      <c r="J31" s="45">
        <f t="shared" si="10"/>
        <v>3480</v>
      </c>
    </row>
    <row r="32" spans="1:14">
      <c r="A32" s="18">
        <f t="shared" si="1"/>
        <v>43677</v>
      </c>
      <c r="B32" s="18">
        <f t="shared" si="9"/>
        <v>43708</v>
      </c>
      <c r="C32" s="29">
        <f>10%*D4</f>
        <v>2400000</v>
      </c>
      <c r="D32" s="21"/>
      <c r="E32" s="21">
        <f t="shared" si="6"/>
        <v>24000000</v>
      </c>
      <c r="F32" s="19">
        <f t="shared" si="7"/>
        <v>17980</v>
      </c>
      <c r="G32" s="19"/>
      <c r="H32" s="23">
        <f t="shared" si="4"/>
        <v>17980</v>
      </c>
      <c r="J32" s="45">
        <f t="shared" si="10"/>
        <v>3995.5555555555557</v>
      </c>
    </row>
    <row r="33" spans="1:29">
      <c r="A33" s="18">
        <f t="shared" si="1"/>
        <v>43708</v>
      </c>
      <c r="B33" s="18">
        <f t="shared" si="9"/>
        <v>43738</v>
      </c>
      <c r="C33" s="18"/>
      <c r="D33" s="21">
        <f>D4/159</f>
        <v>150943.39622641509</v>
      </c>
      <c r="E33" s="21">
        <f>E32:E32</f>
        <v>24000000</v>
      </c>
      <c r="F33" s="19">
        <f t="shared" si="7"/>
        <v>17980</v>
      </c>
      <c r="G33" s="19"/>
      <c r="H33" s="23">
        <f t="shared" si="4"/>
        <v>168923.39622641509</v>
      </c>
      <c r="J33" s="45">
        <f t="shared" si="10"/>
        <v>37538.532494758911</v>
      </c>
    </row>
    <row r="34" spans="1:29">
      <c r="A34" s="18">
        <f t="shared" si="1"/>
        <v>43738</v>
      </c>
      <c r="B34" s="18">
        <f t="shared" si="9"/>
        <v>43769</v>
      </c>
      <c r="C34" s="18"/>
      <c r="D34" s="21">
        <f t="shared" ref="D34:D97" si="11">D33</f>
        <v>150943.39622641509</v>
      </c>
      <c r="E34" s="21">
        <f>E33-D33</f>
        <v>23849056.603773586</v>
      </c>
      <c r="F34" s="19">
        <f>(A34-A33)*$D$8*E34/360</f>
        <v>17290.566037735851</v>
      </c>
      <c r="G34" s="19"/>
      <c r="H34" s="23">
        <f t="shared" si="4"/>
        <v>168233.96226415093</v>
      </c>
      <c r="J34" s="45">
        <f t="shared" si="10"/>
        <v>37385.324947589099</v>
      </c>
    </row>
    <row r="35" spans="1:29">
      <c r="A35" s="18">
        <f t="shared" si="1"/>
        <v>43769</v>
      </c>
      <c r="B35" s="18">
        <f t="shared" si="9"/>
        <v>43799</v>
      </c>
      <c r="C35" s="18"/>
      <c r="D35" s="21">
        <f t="shared" si="11"/>
        <v>150943.39622641509</v>
      </c>
      <c r="E35" s="21">
        <f t="shared" ref="E35:E98" si="12">E34-D34</f>
        <v>23698113.207547173</v>
      </c>
      <c r="F35" s="19">
        <f t="shared" si="7"/>
        <v>17753.836477987425</v>
      </c>
      <c r="G35" s="19"/>
      <c r="H35" s="23">
        <f t="shared" si="4"/>
        <v>168697.23270440253</v>
      </c>
      <c r="J35" s="45">
        <f t="shared" si="10"/>
        <v>37488.27393431167</v>
      </c>
    </row>
    <row r="36" spans="1:29">
      <c r="A36" s="18">
        <f t="shared" si="1"/>
        <v>43799</v>
      </c>
      <c r="B36" s="18">
        <f t="shared" si="9"/>
        <v>43830</v>
      </c>
      <c r="C36" s="18"/>
      <c r="D36" s="21">
        <f t="shared" si="11"/>
        <v>150943.39622641509</v>
      </c>
      <c r="E36" s="21">
        <f t="shared" si="12"/>
        <v>23547169.811320759</v>
      </c>
      <c r="F36" s="19">
        <f t="shared" si="7"/>
        <v>17071.698113207549</v>
      </c>
      <c r="G36" s="19"/>
      <c r="H36" s="23">
        <f t="shared" si="4"/>
        <v>168015.09433962265</v>
      </c>
      <c r="J36" s="45">
        <f t="shared" si="10"/>
        <v>37336.687631027256</v>
      </c>
    </row>
    <row r="37" spans="1:29" s="30" customFormat="1">
      <c r="A37" s="24">
        <f t="shared" si="1"/>
        <v>43830</v>
      </c>
      <c r="B37" s="24">
        <f t="shared" si="9"/>
        <v>43861</v>
      </c>
      <c r="C37" s="24"/>
      <c r="D37" s="26">
        <f t="shared" si="11"/>
        <v>150943.39622641509</v>
      </c>
      <c r="E37" s="26">
        <f t="shared" si="12"/>
        <v>23396226.415094346</v>
      </c>
      <c r="F37" s="28">
        <f t="shared" si="7"/>
        <v>17527.672955974846</v>
      </c>
      <c r="G37" s="28"/>
      <c r="H37" s="27">
        <f t="shared" si="4"/>
        <v>168471.06918238994</v>
      </c>
      <c r="I37" s="43"/>
      <c r="J37" s="45">
        <f t="shared" si="10"/>
        <v>37438.015373864429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s="35" customFormat="1">
      <c r="A38" s="31">
        <f t="shared" si="1"/>
        <v>43861</v>
      </c>
      <c r="B38" s="31">
        <f t="shared" si="9"/>
        <v>43890</v>
      </c>
      <c r="C38" s="31"/>
      <c r="D38" s="32">
        <f t="shared" si="11"/>
        <v>150943.39622641509</v>
      </c>
      <c r="E38" s="32">
        <f t="shared" si="12"/>
        <v>23245283.018867932</v>
      </c>
      <c r="F38" s="33">
        <f t="shared" si="7"/>
        <v>17414.591194968558</v>
      </c>
      <c r="G38" s="33"/>
      <c r="H38" s="34">
        <f t="shared" si="4"/>
        <v>168357.98742138364</v>
      </c>
      <c r="I38" s="43"/>
      <c r="J38" s="45">
        <f t="shared" si="10"/>
        <v>37412.886093640809</v>
      </c>
      <c r="K38" s="45"/>
      <c r="L38" s="45"/>
      <c r="M38" s="43"/>
      <c r="N38" s="45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s="35" customFormat="1">
      <c r="A39" s="31">
        <f t="shared" si="1"/>
        <v>43890</v>
      </c>
      <c r="B39" s="31">
        <f t="shared" si="9"/>
        <v>43921</v>
      </c>
      <c r="C39" s="31"/>
      <c r="D39" s="32">
        <f t="shared" si="11"/>
        <v>150943.39622641509</v>
      </c>
      <c r="E39" s="32">
        <f t="shared" si="12"/>
        <v>23094339.622641519</v>
      </c>
      <c r="F39" s="33">
        <f t="shared" si="7"/>
        <v>16185.283018867931</v>
      </c>
      <c r="G39" s="33"/>
      <c r="H39" s="34">
        <f t="shared" si="4"/>
        <v>167128.67924528301</v>
      </c>
      <c r="I39" s="43"/>
      <c r="J39" s="45">
        <f t="shared" si="10"/>
        <v>37139.706498951782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s="35" customFormat="1">
      <c r="A40" s="31">
        <f t="shared" si="1"/>
        <v>43921</v>
      </c>
      <c r="B40" s="31">
        <f t="shared" si="9"/>
        <v>43951</v>
      </c>
      <c r="C40" s="31"/>
      <c r="D40" s="32">
        <f t="shared" si="11"/>
        <v>150943.39622641509</v>
      </c>
      <c r="E40" s="32">
        <f t="shared" si="12"/>
        <v>22943396.226415105</v>
      </c>
      <c r="F40" s="33">
        <f t="shared" si="7"/>
        <v>17188.427672955982</v>
      </c>
      <c r="G40" s="33"/>
      <c r="H40" s="34">
        <f t="shared" si="4"/>
        <v>168131.82389937108</v>
      </c>
      <c r="I40" s="43"/>
      <c r="J40" s="45">
        <f t="shared" si="10"/>
        <v>37362.627533193576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s="35" customFormat="1">
      <c r="A41" s="31">
        <f t="shared" si="1"/>
        <v>43951</v>
      </c>
      <c r="B41" s="31">
        <f t="shared" si="9"/>
        <v>43982</v>
      </c>
      <c r="C41" s="31"/>
      <c r="D41" s="32">
        <f t="shared" si="11"/>
        <v>150943.39622641509</v>
      </c>
      <c r="E41" s="32">
        <f t="shared" si="12"/>
        <v>22792452.830188692</v>
      </c>
      <c r="F41" s="33">
        <f t="shared" si="7"/>
        <v>16524.528301886803</v>
      </c>
      <c r="G41" s="33"/>
      <c r="H41" s="34">
        <f t="shared" si="4"/>
        <v>167467.9245283019</v>
      </c>
      <c r="I41" s="43"/>
      <c r="J41" s="45">
        <f t="shared" si="10"/>
        <v>37215.094339622643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s="35" customFormat="1">
      <c r="A42" s="31">
        <f t="shared" si="1"/>
        <v>43982</v>
      </c>
      <c r="B42" s="31">
        <f t="shared" si="9"/>
        <v>44012</v>
      </c>
      <c r="C42" s="31"/>
      <c r="D42" s="32">
        <f t="shared" si="11"/>
        <v>150943.39622641509</v>
      </c>
      <c r="E42" s="32">
        <f t="shared" si="12"/>
        <v>22641509.433962278</v>
      </c>
      <c r="F42" s="33">
        <f t="shared" si="7"/>
        <v>16962.264150943407</v>
      </c>
      <c r="G42" s="33"/>
      <c r="H42" s="34">
        <f t="shared" si="4"/>
        <v>167905.66037735849</v>
      </c>
      <c r="I42" s="43"/>
      <c r="J42" s="45">
        <f t="shared" si="10"/>
        <v>37312.368972746335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s="35" customFormat="1">
      <c r="A43" s="31">
        <f t="shared" si="1"/>
        <v>44012</v>
      </c>
      <c r="B43" s="31">
        <f t="shared" si="9"/>
        <v>44043</v>
      </c>
      <c r="C43" s="31"/>
      <c r="D43" s="32">
        <f t="shared" si="11"/>
        <v>150943.39622641509</v>
      </c>
      <c r="E43" s="32">
        <f t="shared" si="12"/>
        <v>22490566.037735865</v>
      </c>
      <c r="F43" s="33">
        <f t="shared" si="7"/>
        <v>16305.660377358503</v>
      </c>
      <c r="G43" s="33"/>
      <c r="H43" s="34">
        <f t="shared" si="4"/>
        <v>167249.05660377358</v>
      </c>
      <c r="I43" s="43"/>
      <c r="J43" s="45">
        <f t="shared" si="10"/>
        <v>37166.457023060793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s="35" customFormat="1">
      <c r="A44" s="31">
        <f t="shared" si="1"/>
        <v>44043</v>
      </c>
      <c r="B44" s="31">
        <f t="shared" si="9"/>
        <v>44074</v>
      </c>
      <c r="C44" s="31"/>
      <c r="D44" s="32">
        <f t="shared" si="11"/>
        <v>150943.39622641509</v>
      </c>
      <c r="E44" s="32">
        <f t="shared" si="12"/>
        <v>22339622.641509451</v>
      </c>
      <c r="F44" s="33">
        <f t="shared" si="7"/>
        <v>16736.100628930828</v>
      </c>
      <c r="G44" s="33"/>
      <c r="H44" s="34">
        <f t="shared" si="4"/>
        <v>167679.4968553459</v>
      </c>
      <c r="I44" s="43"/>
      <c r="J44" s="45">
        <f t="shared" si="10"/>
        <v>37262.110412299087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s="35" customFormat="1">
      <c r="A45" s="31">
        <f t="shared" si="1"/>
        <v>44074</v>
      </c>
      <c r="B45" s="31">
        <f t="shared" si="9"/>
        <v>44104</v>
      </c>
      <c r="C45" s="31"/>
      <c r="D45" s="32">
        <f t="shared" si="11"/>
        <v>150943.39622641509</v>
      </c>
      <c r="E45" s="32">
        <f t="shared" si="12"/>
        <v>22188679.245283037</v>
      </c>
      <c r="F45" s="33">
        <f t="shared" si="7"/>
        <v>16623.018867924544</v>
      </c>
      <c r="G45" s="33"/>
      <c r="H45" s="34">
        <f t="shared" si="4"/>
        <v>167566.41509433964</v>
      </c>
      <c r="I45" s="43"/>
      <c r="J45" s="45">
        <f t="shared" si="10"/>
        <v>37236.981132075474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s="35" customFormat="1">
      <c r="A46" s="31">
        <f t="shared" si="1"/>
        <v>44104</v>
      </c>
      <c r="B46" s="31">
        <f t="shared" si="9"/>
        <v>44135</v>
      </c>
      <c r="C46" s="31"/>
      <c r="D46" s="32">
        <f t="shared" si="11"/>
        <v>150943.39622641509</v>
      </c>
      <c r="E46" s="32">
        <f t="shared" si="12"/>
        <v>22037735.849056624</v>
      </c>
      <c r="F46" s="33">
        <f t="shared" si="7"/>
        <v>15977.358490566054</v>
      </c>
      <c r="G46" s="33"/>
      <c r="H46" s="34">
        <f t="shared" si="4"/>
        <v>166920.75471698114</v>
      </c>
      <c r="I46" s="43"/>
      <c r="J46" s="45">
        <f t="shared" si="10"/>
        <v>37093.50104821803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s="35" customFormat="1">
      <c r="A47" s="31">
        <f t="shared" si="1"/>
        <v>44135</v>
      </c>
      <c r="B47" s="31">
        <f t="shared" si="9"/>
        <v>44165</v>
      </c>
      <c r="C47" s="31"/>
      <c r="D47" s="32">
        <f t="shared" si="11"/>
        <v>150943.39622641509</v>
      </c>
      <c r="E47" s="32">
        <f t="shared" si="12"/>
        <v>21886792.45283021</v>
      </c>
      <c r="F47" s="33">
        <f t="shared" si="7"/>
        <v>16396.855345911965</v>
      </c>
      <c r="G47" s="33"/>
      <c r="H47" s="34">
        <f t="shared" si="4"/>
        <v>167340.25157232705</v>
      </c>
      <c r="I47" s="43"/>
      <c r="J47" s="45">
        <f t="shared" si="10"/>
        <v>37186.722571628234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s="35" customFormat="1">
      <c r="A48" s="31">
        <f t="shared" si="1"/>
        <v>44165</v>
      </c>
      <c r="B48" s="31">
        <f t="shared" si="9"/>
        <v>44196</v>
      </c>
      <c r="C48" s="31"/>
      <c r="D48" s="32">
        <f t="shared" si="11"/>
        <v>150943.39622641509</v>
      </c>
      <c r="E48" s="32">
        <f t="shared" si="12"/>
        <v>21735849.056603797</v>
      </c>
      <c r="F48" s="33">
        <f t="shared" si="7"/>
        <v>15758.490566037754</v>
      </c>
      <c r="G48" s="33"/>
      <c r="H48" s="34">
        <f t="shared" si="4"/>
        <v>166701.88679245283</v>
      </c>
      <c r="I48" s="43"/>
      <c r="J48" s="45">
        <f t="shared" si="10"/>
        <v>37044.863731656187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s="30" customFormat="1">
      <c r="A49" s="24">
        <f t="shared" si="1"/>
        <v>44196</v>
      </c>
      <c r="B49" s="24">
        <f t="shared" si="9"/>
        <v>44227</v>
      </c>
      <c r="C49" s="24"/>
      <c r="D49" s="26">
        <f t="shared" si="11"/>
        <v>150943.39622641509</v>
      </c>
      <c r="E49" s="26">
        <f t="shared" si="12"/>
        <v>21584905.660377383</v>
      </c>
      <c r="F49" s="28">
        <f t="shared" si="7"/>
        <v>16170.691823899389</v>
      </c>
      <c r="G49" s="28"/>
      <c r="H49" s="27">
        <f t="shared" si="4"/>
        <v>167114.08805031449</v>
      </c>
      <c r="I49" s="43"/>
      <c r="J49" s="45">
        <f t="shared" si="10"/>
        <v>37136.464011181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s="35" customFormat="1">
      <c r="A50" s="31">
        <f t="shared" si="1"/>
        <v>44227</v>
      </c>
      <c r="B50" s="31">
        <f t="shared" si="9"/>
        <v>44255</v>
      </c>
      <c r="C50" s="31"/>
      <c r="D50" s="32">
        <f t="shared" si="11"/>
        <v>150943.39622641509</v>
      </c>
      <c r="E50" s="32">
        <f t="shared" si="12"/>
        <v>21433962.26415097</v>
      </c>
      <c r="F50" s="33">
        <f t="shared" si="7"/>
        <v>16057.610062893102</v>
      </c>
      <c r="G50" s="33"/>
      <c r="H50" s="34">
        <f t="shared" si="4"/>
        <v>167001.00628930819</v>
      </c>
      <c r="I50" s="43"/>
      <c r="J50" s="45">
        <f t="shared" si="10"/>
        <v>37111.334730957373</v>
      </c>
      <c r="K50" s="45"/>
      <c r="L50" s="45"/>
      <c r="M50" s="45"/>
      <c r="N50" s="45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s="35" customFormat="1">
      <c r="A51" s="31">
        <f t="shared" si="1"/>
        <v>44255</v>
      </c>
      <c r="B51" s="31">
        <f t="shared" si="9"/>
        <v>44286</v>
      </c>
      <c r="C51" s="31"/>
      <c r="D51" s="32">
        <f t="shared" si="11"/>
        <v>150943.39622641509</v>
      </c>
      <c r="E51" s="32">
        <f t="shared" si="12"/>
        <v>21283018.867924556</v>
      </c>
      <c r="F51" s="33">
        <f t="shared" si="7"/>
        <v>14401.509433962283</v>
      </c>
      <c r="G51" s="33"/>
      <c r="H51" s="34">
        <f t="shared" si="4"/>
        <v>165344.90566037738</v>
      </c>
      <c r="I51" s="43"/>
      <c r="J51" s="45">
        <f t="shared" si="10"/>
        <v>36743.312368972751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s="35" customFormat="1">
      <c r="A52" s="31">
        <f t="shared" si="1"/>
        <v>44286</v>
      </c>
      <c r="B52" s="31">
        <f t="shared" si="9"/>
        <v>44316</v>
      </c>
      <c r="C52" s="31"/>
      <c r="D52" s="32">
        <f t="shared" si="11"/>
        <v>150943.39622641509</v>
      </c>
      <c r="E52" s="32">
        <f t="shared" si="12"/>
        <v>21132075.471698143</v>
      </c>
      <c r="F52" s="33">
        <f t="shared" si="7"/>
        <v>15831.446540880524</v>
      </c>
      <c r="G52" s="33"/>
      <c r="H52" s="34">
        <f t="shared" si="4"/>
        <v>166774.8427672956</v>
      </c>
      <c r="I52" s="43"/>
      <c r="J52" s="45">
        <f t="shared" si="10"/>
        <v>37061.076170510132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s="35" customFormat="1">
      <c r="A53" s="31">
        <f t="shared" si="1"/>
        <v>44316</v>
      </c>
      <c r="B53" s="31">
        <f t="shared" si="9"/>
        <v>44347</v>
      </c>
      <c r="C53" s="31"/>
      <c r="D53" s="32">
        <f t="shared" si="11"/>
        <v>150943.39622641509</v>
      </c>
      <c r="E53" s="32">
        <f t="shared" si="12"/>
        <v>20981132.075471729</v>
      </c>
      <c r="F53" s="33">
        <f t="shared" si="7"/>
        <v>15211.320754717004</v>
      </c>
      <c r="G53" s="33"/>
      <c r="H53" s="34">
        <f t="shared" si="4"/>
        <v>166154.71698113211</v>
      </c>
      <c r="I53" s="43"/>
      <c r="J53" s="45">
        <f t="shared" si="10"/>
        <v>36923.270440251581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s="35" customFormat="1">
      <c r="A54" s="31">
        <f t="shared" si="1"/>
        <v>44347</v>
      </c>
      <c r="B54" s="31">
        <f t="shared" si="9"/>
        <v>44377</v>
      </c>
      <c r="C54" s="31"/>
      <c r="D54" s="32">
        <f t="shared" si="11"/>
        <v>150943.39622641509</v>
      </c>
      <c r="E54" s="32">
        <f t="shared" si="12"/>
        <v>20830188.679245315</v>
      </c>
      <c r="F54" s="33">
        <f t="shared" si="7"/>
        <v>15605.283018867949</v>
      </c>
      <c r="G54" s="33"/>
      <c r="H54" s="34">
        <f t="shared" si="4"/>
        <v>166548.67924528304</v>
      </c>
      <c r="I54" s="43"/>
      <c r="J54" s="45">
        <f t="shared" si="10"/>
        <v>37010.817610062899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s="35" customFormat="1">
      <c r="A55" s="31">
        <f t="shared" si="1"/>
        <v>44377</v>
      </c>
      <c r="B55" s="31">
        <f t="shared" si="9"/>
        <v>44408</v>
      </c>
      <c r="C55" s="31"/>
      <c r="D55" s="32">
        <f t="shared" si="11"/>
        <v>150943.39622641509</v>
      </c>
      <c r="E55" s="32">
        <f t="shared" si="12"/>
        <v>20679245.283018902</v>
      </c>
      <c r="F55" s="33">
        <f t="shared" si="7"/>
        <v>14992.452830188704</v>
      </c>
      <c r="G55" s="33"/>
      <c r="H55" s="34">
        <f t="shared" si="4"/>
        <v>165935.84905660379</v>
      </c>
      <c r="I55" s="43"/>
      <c r="J55" s="45">
        <f t="shared" si="10"/>
        <v>36874.633123689731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s="35" customFormat="1">
      <c r="A56" s="31">
        <f t="shared" si="1"/>
        <v>44408</v>
      </c>
      <c r="B56" s="31">
        <f t="shared" si="9"/>
        <v>44439</v>
      </c>
      <c r="C56" s="31"/>
      <c r="D56" s="32">
        <f t="shared" si="11"/>
        <v>150943.39622641509</v>
      </c>
      <c r="E56" s="32">
        <f t="shared" si="12"/>
        <v>20528301.886792488</v>
      </c>
      <c r="F56" s="33">
        <f t="shared" si="7"/>
        <v>15379.119496855372</v>
      </c>
      <c r="G56" s="33"/>
      <c r="H56" s="34">
        <f t="shared" si="4"/>
        <v>166322.51572327045</v>
      </c>
      <c r="I56" s="43"/>
      <c r="J56" s="45">
        <f t="shared" si="10"/>
        <v>36960.559049615658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s="35" customFormat="1">
      <c r="A57" s="31">
        <f t="shared" si="1"/>
        <v>44439</v>
      </c>
      <c r="B57" s="31">
        <f t="shared" si="9"/>
        <v>44469</v>
      </c>
      <c r="C57" s="31"/>
      <c r="D57" s="32">
        <f t="shared" si="11"/>
        <v>150943.39622641509</v>
      </c>
      <c r="E57" s="32">
        <f t="shared" si="12"/>
        <v>20377358.490566075</v>
      </c>
      <c r="F57" s="33">
        <f t="shared" si="7"/>
        <v>15266.037735849084</v>
      </c>
      <c r="G57" s="33"/>
      <c r="H57" s="34">
        <f t="shared" si="4"/>
        <v>166209.43396226419</v>
      </c>
      <c r="I57" s="43"/>
      <c r="J57" s="45">
        <f t="shared" si="10"/>
        <v>36935.429769392038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s="35" customFormat="1">
      <c r="A58" s="31">
        <f t="shared" si="1"/>
        <v>44469</v>
      </c>
      <c r="B58" s="31">
        <f t="shared" si="9"/>
        <v>44500</v>
      </c>
      <c r="C58" s="31"/>
      <c r="D58" s="32">
        <f t="shared" si="11"/>
        <v>150943.39622641509</v>
      </c>
      <c r="E58" s="32">
        <f t="shared" si="12"/>
        <v>20226415.094339661</v>
      </c>
      <c r="F58" s="33">
        <f t="shared" si="7"/>
        <v>14664.150943396256</v>
      </c>
      <c r="G58" s="33"/>
      <c r="H58" s="34">
        <f t="shared" si="4"/>
        <v>165607.54716981135</v>
      </c>
      <c r="I58" s="43"/>
      <c r="J58" s="45">
        <f t="shared" si="10"/>
        <v>36801.677148846968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s="35" customFormat="1">
      <c r="A59" s="31">
        <f t="shared" si="1"/>
        <v>44500</v>
      </c>
      <c r="B59" s="31">
        <f t="shared" si="9"/>
        <v>44530</v>
      </c>
      <c r="C59" s="31"/>
      <c r="D59" s="32">
        <f t="shared" si="11"/>
        <v>150943.39622641509</v>
      </c>
      <c r="E59" s="32">
        <f t="shared" si="12"/>
        <v>20075471.698113248</v>
      </c>
      <c r="F59" s="33">
        <f t="shared" si="7"/>
        <v>15039.874213836507</v>
      </c>
      <c r="G59" s="33"/>
      <c r="H59" s="34">
        <f t="shared" si="4"/>
        <v>165983.2704402516</v>
      </c>
      <c r="I59" s="43"/>
      <c r="J59" s="45">
        <f t="shared" si="10"/>
        <v>36885.171208944797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s="35" customFormat="1">
      <c r="A60" s="31">
        <f t="shared" si="1"/>
        <v>44530</v>
      </c>
      <c r="B60" s="31">
        <f t="shared" si="9"/>
        <v>44561</v>
      </c>
      <c r="C60" s="31"/>
      <c r="D60" s="32">
        <f t="shared" si="11"/>
        <v>150943.39622641509</v>
      </c>
      <c r="E60" s="32">
        <f t="shared" si="12"/>
        <v>19924528.301886834</v>
      </c>
      <c r="F60" s="33">
        <f t="shared" si="7"/>
        <v>14445.283018867956</v>
      </c>
      <c r="G60" s="33"/>
      <c r="H60" s="34">
        <f t="shared" si="4"/>
        <v>165388.67924528304</v>
      </c>
      <c r="I60" s="43"/>
      <c r="J60" s="45">
        <f t="shared" si="10"/>
        <v>36753.039832285118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s="30" customFormat="1">
      <c r="A61" s="24">
        <f t="shared" si="1"/>
        <v>44561</v>
      </c>
      <c r="B61" s="24">
        <f t="shared" si="9"/>
        <v>44592</v>
      </c>
      <c r="C61" s="24"/>
      <c r="D61" s="26">
        <f t="shared" si="11"/>
        <v>150943.39622641509</v>
      </c>
      <c r="E61" s="26">
        <f t="shared" si="12"/>
        <v>19773584.905660421</v>
      </c>
      <c r="F61" s="28">
        <f t="shared" si="7"/>
        <v>14813.710691823931</v>
      </c>
      <c r="G61" s="28"/>
      <c r="H61" s="27">
        <f t="shared" si="4"/>
        <v>165757.10691823903</v>
      </c>
      <c r="I61" s="43"/>
      <c r="J61" s="45">
        <f t="shared" si="10"/>
        <v>36834.912648497564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s="35" customFormat="1">
      <c r="A62" s="31">
        <f t="shared" si="1"/>
        <v>44592</v>
      </c>
      <c r="B62" s="31">
        <f t="shared" si="9"/>
        <v>44620</v>
      </c>
      <c r="C62" s="31"/>
      <c r="D62" s="32">
        <f t="shared" si="11"/>
        <v>150943.39622641509</v>
      </c>
      <c r="E62" s="32">
        <f t="shared" si="12"/>
        <v>19622641.509434007</v>
      </c>
      <c r="F62" s="33">
        <f t="shared" si="7"/>
        <v>14700.628930817642</v>
      </c>
      <c r="G62" s="33"/>
      <c r="H62" s="34">
        <f t="shared" si="4"/>
        <v>165644.02515723274</v>
      </c>
      <c r="I62" s="43"/>
      <c r="J62" s="45">
        <f t="shared" si="10"/>
        <v>36809.783368273944</v>
      </c>
      <c r="K62" s="45"/>
      <c r="L62" s="45"/>
      <c r="M62" s="45"/>
      <c r="N62" s="45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s="35" customFormat="1">
      <c r="A63" s="31">
        <f t="shared" si="1"/>
        <v>44620</v>
      </c>
      <c r="B63" s="31">
        <f t="shared" si="9"/>
        <v>44651</v>
      </c>
      <c r="C63" s="31"/>
      <c r="D63" s="32">
        <f t="shared" si="11"/>
        <v>150943.39622641509</v>
      </c>
      <c r="E63" s="32">
        <f t="shared" si="12"/>
        <v>19471698.113207594</v>
      </c>
      <c r="F63" s="33">
        <f t="shared" si="7"/>
        <v>13175.849056603804</v>
      </c>
      <c r="G63" s="33"/>
      <c r="H63" s="34">
        <f t="shared" si="4"/>
        <v>164119.24528301888</v>
      </c>
      <c r="I63" s="43"/>
      <c r="J63" s="45">
        <f t="shared" si="10"/>
        <v>36470.943396226416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s="35" customFormat="1">
      <c r="A64" s="31">
        <f t="shared" si="1"/>
        <v>44651</v>
      </c>
      <c r="B64" s="31">
        <f t="shared" si="9"/>
        <v>44681</v>
      </c>
      <c r="C64" s="31"/>
      <c r="D64" s="32">
        <f t="shared" si="11"/>
        <v>150943.39622641509</v>
      </c>
      <c r="E64" s="32">
        <f t="shared" si="12"/>
        <v>19320754.71698118</v>
      </c>
      <c r="F64" s="33">
        <f t="shared" si="7"/>
        <v>14474.465408805067</v>
      </c>
      <c r="G64" s="33"/>
      <c r="H64" s="34">
        <f t="shared" si="4"/>
        <v>165417.86163522015</v>
      </c>
      <c r="I64" s="43"/>
      <c r="J64" s="45">
        <f t="shared" si="10"/>
        <v>36759.524807826703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s="35" customFormat="1">
      <c r="A65" s="31">
        <f t="shared" si="1"/>
        <v>44681</v>
      </c>
      <c r="B65" s="31">
        <f t="shared" si="9"/>
        <v>44712</v>
      </c>
      <c r="C65" s="31"/>
      <c r="D65" s="32">
        <f t="shared" si="11"/>
        <v>150943.39622641509</v>
      </c>
      <c r="E65" s="32">
        <f t="shared" si="12"/>
        <v>19169811.320754766</v>
      </c>
      <c r="F65" s="33">
        <f t="shared" si="7"/>
        <v>13898.113207547207</v>
      </c>
      <c r="G65" s="33"/>
      <c r="H65" s="34">
        <f t="shared" si="4"/>
        <v>164841.50943396229</v>
      </c>
      <c r="I65" s="43"/>
      <c r="J65" s="45">
        <f t="shared" si="10"/>
        <v>36631.446540880512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s="35" customFormat="1">
      <c r="A66" s="31">
        <f t="shared" si="1"/>
        <v>44712</v>
      </c>
      <c r="B66" s="31">
        <f t="shared" si="9"/>
        <v>44742</v>
      </c>
      <c r="C66" s="31"/>
      <c r="D66" s="32">
        <f t="shared" si="11"/>
        <v>150943.39622641509</v>
      </c>
      <c r="E66" s="32">
        <f t="shared" si="12"/>
        <v>19018867.924528353</v>
      </c>
      <c r="F66" s="33">
        <f t="shared" si="7"/>
        <v>14248.301886792491</v>
      </c>
      <c r="G66" s="33"/>
      <c r="H66" s="34">
        <f t="shared" si="4"/>
        <v>165191.69811320759</v>
      </c>
      <c r="I66" s="43"/>
      <c r="J66" s="45">
        <f t="shared" si="10"/>
        <v>36709.266247379463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s="35" customFormat="1">
      <c r="A67" s="31">
        <f t="shared" si="1"/>
        <v>44742</v>
      </c>
      <c r="B67" s="31">
        <f t="shared" si="9"/>
        <v>44773</v>
      </c>
      <c r="C67" s="31"/>
      <c r="D67" s="32">
        <f t="shared" si="11"/>
        <v>150943.39622641509</v>
      </c>
      <c r="E67" s="32">
        <f t="shared" si="12"/>
        <v>18867924.528301939</v>
      </c>
      <c r="F67" s="33">
        <f t="shared" si="7"/>
        <v>13679.245283018907</v>
      </c>
      <c r="G67" s="33"/>
      <c r="H67" s="34">
        <f t="shared" si="4"/>
        <v>164622.641509434</v>
      </c>
      <c r="I67" s="43"/>
      <c r="J67" s="45">
        <f t="shared" si="10"/>
        <v>36582.809224318669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s="35" customFormat="1">
      <c r="A68" s="31">
        <f t="shared" si="1"/>
        <v>44773</v>
      </c>
      <c r="B68" s="31">
        <f t="shared" si="9"/>
        <v>44804</v>
      </c>
      <c r="C68" s="31"/>
      <c r="D68" s="32">
        <f t="shared" si="11"/>
        <v>150943.39622641509</v>
      </c>
      <c r="E68" s="32">
        <f t="shared" si="12"/>
        <v>18716981.132075526</v>
      </c>
      <c r="F68" s="33">
        <f t="shared" si="7"/>
        <v>14022.138364779916</v>
      </c>
      <c r="G68" s="33"/>
      <c r="H68" s="34">
        <f t="shared" si="4"/>
        <v>164965.534591195</v>
      </c>
      <c r="I68" s="43"/>
      <c r="J68" s="45">
        <f t="shared" si="10"/>
        <v>36659.007686932222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s="35" customFormat="1">
      <c r="A69" s="31">
        <f t="shared" si="1"/>
        <v>44804</v>
      </c>
      <c r="B69" s="31">
        <f t="shared" si="9"/>
        <v>44834</v>
      </c>
      <c r="C69" s="31"/>
      <c r="D69" s="32">
        <f t="shared" si="11"/>
        <v>150943.39622641509</v>
      </c>
      <c r="E69" s="32">
        <f t="shared" si="12"/>
        <v>18566037.735849112</v>
      </c>
      <c r="F69" s="33">
        <f t="shared" si="7"/>
        <v>13909.056603773626</v>
      </c>
      <c r="G69" s="33"/>
      <c r="H69" s="34">
        <f t="shared" si="4"/>
        <v>164852.4528301887</v>
      </c>
      <c r="I69" s="43"/>
      <c r="J69" s="45">
        <f t="shared" si="10"/>
        <v>36633.878406708602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 s="35" customFormat="1">
      <c r="A70" s="31">
        <f t="shared" si="1"/>
        <v>44834</v>
      </c>
      <c r="B70" s="31">
        <f t="shared" si="9"/>
        <v>44865</v>
      </c>
      <c r="C70" s="31"/>
      <c r="D70" s="32">
        <f t="shared" si="11"/>
        <v>150943.39622641509</v>
      </c>
      <c r="E70" s="32">
        <f t="shared" si="12"/>
        <v>18415094.339622699</v>
      </c>
      <c r="F70" s="33">
        <f t="shared" si="7"/>
        <v>13350.943396226456</v>
      </c>
      <c r="G70" s="33"/>
      <c r="H70" s="34">
        <f t="shared" si="4"/>
        <v>164294.33962264154</v>
      </c>
      <c r="I70" s="43"/>
      <c r="J70" s="45">
        <f t="shared" si="10"/>
        <v>36509.853249475898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29" s="35" customFormat="1">
      <c r="A71" s="31">
        <f t="shared" si="1"/>
        <v>44865</v>
      </c>
      <c r="B71" s="31">
        <f t="shared" si="9"/>
        <v>44895</v>
      </c>
      <c r="C71" s="31"/>
      <c r="D71" s="32">
        <f t="shared" si="11"/>
        <v>150943.39622641509</v>
      </c>
      <c r="E71" s="32">
        <f t="shared" si="12"/>
        <v>18264150.943396285</v>
      </c>
      <c r="F71" s="33">
        <f t="shared" si="7"/>
        <v>13682.893081761051</v>
      </c>
      <c r="G71" s="33"/>
      <c r="H71" s="34">
        <f t="shared" si="4"/>
        <v>164626.28930817614</v>
      </c>
      <c r="I71" s="43"/>
      <c r="J71" s="45">
        <f t="shared" si="10"/>
        <v>36583.619846261368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spans="1:29" s="35" customFormat="1">
      <c r="A72" s="31">
        <f t="shared" si="1"/>
        <v>44895</v>
      </c>
      <c r="B72" s="31">
        <f t="shared" si="9"/>
        <v>44926</v>
      </c>
      <c r="C72" s="31"/>
      <c r="D72" s="32">
        <f t="shared" si="11"/>
        <v>150943.39622641509</v>
      </c>
      <c r="E72" s="32">
        <f t="shared" si="12"/>
        <v>18113207.547169872</v>
      </c>
      <c r="F72" s="33">
        <f t="shared" si="7"/>
        <v>13132.075471698157</v>
      </c>
      <c r="G72" s="33"/>
      <c r="H72" s="34">
        <f t="shared" si="4"/>
        <v>164075.47169811325</v>
      </c>
      <c r="I72" s="43"/>
      <c r="J72" s="45">
        <f t="shared" si="10"/>
        <v>36461.215932914056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1:29" s="30" customFormat="1">
      <c r="A73" s="24">
        <f t="shared" si="1"/>
        <v>44926</v>
      </c>
      <c r="B73" s="24">
        <f t="shared" si="9"/>
        <v>44957</v>
      </c>
      <c r="C73" s="24"/>
      <c r="D73" s="26">
        <f t="shared" si="11"/>
        <v>150943.39622641509</v>
      </c>
      <c r="E73" s="26">
        <f t="shared" si="12"/>
        <v>17962264.150943458</v>
      </c>
      <c r="F73" s="28">
        <f t="shared" si="7"/>
        <v>13456.729559748475</v>
      </c>
      <c r="G73" s="28"/>
      <c r="H73" s="27">
        <f t="shared" si="4"/>
        <v>164400.12578616355</v>
      </c>
      <c r="I73" s="43"/>
      <c r="J73" s="45">
        <f t="shared" si="10"/>
        <v>36533.36128581412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 s="35" customFormat="1">
      <c r="A74" s="31">
        <f t="shared" si="1"/>
        <v>44957</v>
      </c>
      <c r="B74" s="31">
        <f t="shared" si="9"/>
        <v>44985</v>
      </c>
      <c r="C74" s="31"/>
      <c r="D74" s="32">
        <f t="shared" si="11"/>
        <v>150943.39622641509</v>
      </c>
      <c r="E74" s="32">
        <f t="shared" si="12"/>
        <v>17811320.754717045</v>
      </c>
      <c r="F74" s="33">
        <f t="shared" si="7"/>
        <v>13343.647798742186</v>
      </c>
      <c r="G74" s="33"/>
      <c r="H74" s="34">
        <f t="shared" si="4"/>
        <v>164287.04402515729</v>
      </c>
      <c r="I74" s="43"/>
      <c r="J74" s="45">
        <f t="shared" si="10"/>
        <v>36508.232005590507</v>
      </c>
      <c r="K74" s="45"/>
      <c r="L74" s="45"/>
      <c r="M74" s="45"/>
      <c r="N74" s="45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spans="1:29" s="35" customFormat="1">
      <c r="A75" s="31">
        <f t="shared" si="1"/>
        <v>44985</v>
      </c>
      <c r="B75" s="31">
        <f t="shared" si="9"/>
        <v>45016</v>
      </c>
      <c r="C75" s="31"/>
      <c r="D75" s="32">
        <f t="shared" si="11"/>
        <v>150943.39622641509</v>
      </c>
      <c r="E75" s="32">
        <f t="shared" si="12"/>
        <v>17660377.358490631</v>
      </c>
      <c r="F75" s="33">
        <f t="shared" si="7"/>
        <v>11950.188679245326</v>
      </c>
      <c r="G75" s="33"/>
      <c r="H75" s="34">
        <f t="shared" si="4"/>
        <v>162893.58490566042</v>
      </c>
      <c r="I75" s="43"/>
      <c r="J75" s="45">
        <f t="shared" si="10"/>
        <v>36198.574423480095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1:29" s="35" customFormat="1">
      <c r="A76" s="31">
        <f t="shared" si="1"/>
        <v>45016</v>
      </c>
      <c r="B76" s="31">
        <f t="shared" si="9"/>
        <v>45046</v>
      </c>
      <c r="C76" s="31"/>
      <c r="D76" s="32">
        <f t="shared" si="11"/>
        <v>150943.39622641509</v>
      </c>
      <c r="E76" s="32">
        <f t="shared" si="12"/>
        <v>17509433.962264217</v>
      </c>
      <c r="F76" s="33">
        <f t="shared" si="7"/>
        <v>13117.48427672961</v>
      </c>
      <c r="G76" s="33"/>
      <c r="H76" s="34">
        <f t="shared" si="4"/>
        <v>164060.8805031447</v>
      </c>
      <c r="I76" s="43"/>
      <c r="J76" s="45">
        <f t="shared" si="10"/>
        <v>36457.973445143267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 s="35" customFormat="1">
      <c r="A77" s="31">
        <f t="shared" si="1"/>
        <v>45046</v>
      </c>
      <c r="B77" s="31">
        <f t="shared" si="9"/>
        <v>45077</v>
      </c>
      <c r="C77" s="31"/>
      <c r="D77" s="32">
        <f t="shared" si="11"/>
        <v>150943.39622641509</v>
      </c>
      <c r="E77" s="32">
        <f t="shared" si="12"/>
        <v>17358490.566037804</v>
      </c>
      <c r="F77" s="33">
        <f t="shared" si="7"/>
        <v>12584.90566037741</v>
      </c>
      <c r="G77" s="33"/>
      <c r="H77" s="34">
        <f t="shared" si="4"/>
        <v>163528.3018867925</v>
      </c>
      <c r="I77" s="43"/>
      <c r="J77" s="45">
        <f t="shared" si="10"/>
        <v>36339.622641509442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1:29" s="35" customFormat="1">
      <c r="A78" s="31">
        <f t="shared" si="1"/>
        <v>45077</v>
      </c>
      <c r="B78" s="31">
        <f t="shared" si="9"/>
        <v>45107</v>
      </c>
      <c r="C78" s="31"/>
      <c r="D78" s="32">
        <f t="shared" si="11"/>
        <v>150943.39622641509</v>
      </c>
      <c r="E78" s="32">
        <f t="shared" si="12"/>
        <v>17207547.16981139</v>
      </c>
      <c r="F78" s="33">
        <f t="shared" si="7"/>
        <v>12891.320754717035</v>
      </c>
      <c r="G78" s="33"/>
      <c r="H78" s="34">
        <f t="shared" si="4"/>
        <v>163834.71698113214</v>
      </c>
      <c r="I78" s="43"/>
      <c r="J78" s="45">
        <f t="shared" si="10"/>
        <v>36407.714884696034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 s="35" customFormat="1">
      <c r="A79" s="31">
        <f t="shared" si="1"/>
        <v>45107</v>
      </c>
      <c r="B79" s="31">
        <f t="shared" si="9"/>
        <v>45138</v>
      </c>
      <c r="C79" s="31"/>
      <c r="D79" s="32">
        <f t="shared" si="11"/>
        <v>150943.39622641509</v>
      </c>
      <c r="E79" s="32">
        <f t="shared" si="12"/>
        <v>17056603.773584977</v>
      </c>
      <c r="F79" s="33">
        <f t="shared" si="7"/>
        <v>12366.03773584911</v>
      </c>
      <c r="G79" s="33"/>
      <c r="H79" s="34">
        <f t="shared" si="4"/>
        <v>163309.43396226421</v>
      </c>
      <c r="I79" s="43"/>
      <c r="J79" s="45">
        <f t="shared" si="10"/>
        <v>36290.9853249476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s="35" customFormat="1">
      <c r="A80" s="31">
        <f t="shared" si="1"/>
        <v>45138</v>
      </c>
      <c r="B80" s="31">
        <f t="shared" si="9"/>
        <v>45169</v>
      </c>
      <c r="C80" s="31"/>
      <c r="D80" s="32">
        <f t="shared" si="11"/>
        <v>150943.39622641509</v>
      </c>
      <c r="E80" s="32">
        <f t="shared" si="12"/>
        <v>16905660.377358563</v>
      </c>
      <c r="F80" s="33">
        <f t="shared" si="7"/>
        <v>12665.157232704456</v>
      </c>
      <c r="G80" s="33"/>
      <c r="H80" s="34">
        <f t="shared" si="4"/>
        <v>163608.55345911955</v>
      </c>
      <c r="I80" s="43"/>
      <c r="J80" s="45">
        <f t="shared" si="10"/>
        <v>36357.456324248786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spans="1:29" s="35" customFormat="1">
      <c r="A81" s="31">
        <f t="shared" ref="A81:A144" si="13">EOMONTH(A80,1)</f>
        <v>45169</v>
      </c>
      <c r="B81" s="31">
        <f t="shared" si="9"/>
        <v>45199</v>
      </c>
      <c r="C81" s="31"/>
      <c r="D81" s="32">
        <f t="shared" si="11"/>
        <v>150943.39622641509</v>
      </c>
      <c r="E81" s="32">
        <f t="shared" si="12"/>
        <v>16754716.981132148</v>
      </c>
      <c r="F81" s="33">
        <f t="shared" si="7"/>
        <v>12552.075471698166</v>
      </c>
      <c r="G81" s="33"/>
      <c r="H81" s="34">
        <f t="shared" ref="H81:H144" si="14">D81+F81</f>
        <v>163495.47169811325</v>
      </c>
      <c r="I81" s="43"/>
      <c r="J81" s="45">
        <f t="shared" si="10"/>
        <v>36332.327044025165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 spans="1:29" s="35" customFormat="1">
      <c r="A82" s="31">
        <f t="shared" si="13"/>
        <v>45199</v>
      </c>
      <c r="B82" s="31">
        <f t="shared" si="9"/>
        <v>45230</v>
      </c>
      <c r="C82" s="31"/>
      <c r="D82" s="32">
        <f t="shared" si="11"/>
        <v>150943.39622641509</v>
      </c>
      <c r="E82" s="32">
        <f t="shared" si="12"/>
        <v>16603773.584905732</v>
      </c>
      <c r="F82" s="33">
        <f t="shared" ref="F82:F145" si="15">(A82-A81)*$D$8*E82/360</f>
        <v>12037.735849056657</v>
      </c>
      <c r="G82" s="33"/>
      <c r="H82" s="34">
        <f t="shared" si="14"/>
        <v>162981.13207547175</v>
      </c>
      <c r="I82" s="43"/>
      <c r="J82" s="45">
        <f t="shared" si="10"/>
        <v>36218.029350104829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 s="35" customFormat="1">
      <c r="A83" s="31">
        <f t="shared" si="13"/>
        <v>45230</v>
      </c>
      <c r="B83" s="31">
        <f t="shared" si="9"/>
        <v>45260</v>
      </c>
      <c r="C83" s="31"/>
      <c r="D83" s="32">
        <f t="shared" si="11"/>
        <v>150943.39622641509</v>
      </c>
      <c r="E83" s="32">
        <f t="shared" si="12"/>
        <v>16452830.188679317</v>
      </c>
      <c r="F83" s="33">
        <f t="shared" si="15"/>
        <v>12325.911949685589</v>
      </c>
      <c r="G83" s="33"/>
      <c r="H83" s="34">
        <f t="shared" si="14"/>
        <v>163269.30817610069</v>
      </c>
      <c r="I83" s="43"/>
      <c r="J83" s="45">
        <f t="shared" si="10"/>
        <v>36282.068483577932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1:29" s="35" customFormat="1">
      <c r="A84" s="31">
        <f t="shared" si="13"/>
        <v>45260</v>
      </c>
      <c r="B84" s="31">
        <f t="shared" si="9"/>
        <v>45291</v>
      </c>
      <c r="C84" s="31"/>
      <c r="D84" s="32">
        <f t="shared" si="11"/>
        <v>150943.39622641509</v>
      </c>
      <c r="E84" s="32">
        <f t="shared" si="12"/>
        <v>16301886.792452902</v>
      </c>
      <c r="F84" s="33">
        <f t="shared" si="15"/>
        <v>11818.867924528355</v>
      </c>
      <c r="G84" s="33"/>
      <c r="H84" s="34">
        <f t="shared" si="14"/>
        <v>162762.26415094343</v>
      </c>
      <c r="I84" s="43"/>
      <c r="J84" s="45">
        <f t="shared" si="10"/>
        <v>36169.392033542987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1:29" s="30" customFormat="1">
      <c r="A85" s="24">
        <f t="shared" si="13"/>
        <v>45291</v>
      </c>
      <c r="B85" s="24">
        <f t="shared" si="9"/>
        <v>45322</v>
      </c>
      <c r="C85" s="24"/>
      <c r="D85" s="26">
        <f t="shared" si="11"/>
        <v>150943.39622641509</v>
      </c>
      <c r="E85" s="26">
        <f t="shared" si="12"/>
        <v>16150943.396226486</v>
      </c>
      <c r="F85" s="28">
        <f t="shared" si="15"/>
        <v>12099.74842767301</v>
      </c>
      <c r="G85" s="28"/>
      <c r="H85" s="27">
        <f t="shared" si="14"/>
        <v>163043.1446540881</v>
      </c>
      <c r="I85" s="43"/>
      <c r="J85" s="45">
        <f t="shared" si="10"/>
        <v>36231.809923130691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s="35" customFormat="1">
      <c r="A86" s="31">
        <f t="shared" si="13"/>
        <v>45322</v>
      </c>
      <c r="B86" s="31">
        <f t="shared" si="9"/>
        <v>45351</v>
      </c>
      <c r="C86" s="31"/>
      <c r="D86" s="32">
        <f t="shared" si="11"/>
        <v>150943.39622641509</v>
      </c>
      <c r="E86" s="32">
        <f t="shared" si="12"/>
        <v>16000000.000000071</v>
      </c>
      <c r="F86" s="33">
        <f t="shared" si="15"/>
        <v>11986.666666666719</v>
      </c>
      <c r="G86" s="33"/>
      <c r="H86" s="34">
        <f t="shared" si="14"/>
        <v>162930.06289308181</v>
      </c>
      <c r="I86" s="43"/>
      <c r="J86" s="45">
        <f t="shared" si="10"/>
        <v>36206.680642907071</v>
      </c>
      <c r="K86" s="45"/>
      <c r="L86" s="45"/>
      <c r="M86" s="45"/>
      <c r="N86" s="45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1:29" s="35" customFormat="1">
      <c r="A87" s="31">
        <f t="shared" si="13"/>
        <v>45351</v>
      </c>
      <c r="B87" s="31">
        <f t="shared" si="9"/>
        <v>45382</v>
      </c>
      <c r="C87" s="31"/>
      <c r="D87" s="32">
        <f t="shared" si="11"/>
        <v>150943.39622641509</v>
      </c>
      <c r="E87" s="32">
        <f t="shared" si="12"/>
        <v>15849056.603773655</v>
      </c>
      <c r="F87" s="33">
        <f t="shared" si="15"/>
        <v>11107.547169811369</v>
      </c>
      <c r="G87" s="33"/>
      <c r="H87" s="34">
        <f t="shared" si="14"/>
        <v>162050.94339622644</v>
      </c>
      <c r="I87" s="43"/>
      <c r="J87" s="45">
        <f t="shared" si="10"/>
        <v>36011.320754716988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 s="35" customFormat="1">
      <c r="A88" s="31">
        <f t="shared" si="13"/>
        <v>45382</v>
      </c>
      <c r="B88" s="31">
        <f t="shared" si="9"/>
        <v>45412</v>
      </c>
      <c r="C88" s="31"/>
      <c r="D88" s="32">
        <f t="shared" si="11"/>
        <v>150943.39622641509</v>
      </c>
      <c r="E88" s="32">
        <f t="shared" si="12"/>
        <v>15698113.20754724</v>
      </c>
      <c r="F88" s="33">
        <f t="shared" si="15"/>
        <v>11760.50314465414</v>
      </c>
      <c r="G88" s="33"/>
      <c r="H88" s="34">
        <f t="shared" si="14"/>
        <v>162703.89937106922</v>
      </c>
      <c r="I88" s="43"/>
      <c r="J88" s="45">
        <f t="shared" si="10"/>
        <v>36156.422082459823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s="35" customFormat="1">
      <c r="A89" s="31">
        <f t="shared" si="13"/>
        <v>45412</v>
      </c>
      <c r="B89" s="31">
        <f t="shared" si="9"/>
        <v>45443</v>
      </c>
      <c r="C89" s="31"/>
      <c r="D89" s="32">
        <f t="shared" si="11"/>
        <v>150943.39622641509</v>
      </c>
      <c r="E89" s="32">
        <f t="shared" si="12"/>
        <v>15547169.811320825</v>
      </c>
      <c r="F89" s="33">
        <f t="shared" si="15"/>
        <v>11271.698113207598</v>
      </c>
      <c r="G89" s="33"/>
      <c r="H89" s="34">
        <f t="shared" si="14"/>
        <v>162215.09433962268</v>
      </c>
      <c r="I89" s="43"/>
      <c r="J89" s="45">
        <f t="shared" si="10"/>
        <v>36047.798742138373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1:29" s="35" customFormat="1">
      <c r="A90" s="31">
        <f t="shared" si="13"/>
        <v>45443</v>
      </c>
      <c r="B90" s="31">
        <f t="shared" si="9"/>
        <v>45473</v>
      </c>
      <c r="C90" s="31"/>
      <c r="D90" s="32">
        <f t="shared" si="11"/>
        <v>150943.39622641509</v>
      </c>
      <c r="E90" s="32">
        <f t="shared" si="12"/>
        <v>15396226.415094409</v>
      </c>
      <c r="F90" s="33">
        <f t="shared" si="15"/>
        <v>11534.339622641563</v>
      </c>
      <c r="G90" s="33"/>
      <c r="H90" s="34">
        <f t="shared" si="14"/>
        <v>162477.73584905665</v>
      </c>
      <c r="I90" s="43"/>
      <c r="J90" s="45">
        <f t="shared" si="10"/>
        <v>36106.16352201259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1:29" s="35" customFormat="1">
      <c r="A91" s="31">
        <f t="shared" si="13"/>
        <v>45473</v>
      </c>
      <c r="B91" s="31">
        <f t="shared" si="9"/>
        <v>45504</v>
      </c>
      <c r="C91" s="31"/>
      <c r="D91" s="32">
        <f t="shared" si="11"/>
        <v>150943.39622641509</v>
      </c>
      <c r="E91" s="32">
        <f t="shared" si="12"/>
        <v>15245283.018867994</v>
      </c>
      <c r="F91" s="33">
        <f t="shared" si="15"/>
        <v>11052.830188679296</v>
      </c>
      <c r="G91" s="33"/>
      <c r="H91" s="34">
        <f t="shared" si="14"/>
        <v>161996.2264150944</v>
      </c>
      <c r="I91" s="43"/>
      <c r="J91" s="45">
        <f t="shared" si="10"/>
        <v>35999.161425576531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spans="1:29" s="35" customFormat="1">
      <c r="A92" s="31">
        <f t="shared" si="13"/>
        <v>45504</v>
      </c>
      <c r="B92" s="31">
        <f t="shared" si="9"/>
        <v>45535</v>
      </c>
      <c r="C92" s="31"/>
      <c r="D92" s="32">
        <f t="shared" si="11"/>
        <v>150943.39622641509</v>
      </c>
      <c r="E92" s="32">
        <f t="shared" si="12"/>
        <v>15094339.622641578</v>
      </c>
      <c r="F92" s="33">
        <f t="shared" si="15"/>
        <v>11308.176100628982</v>
      </c>
      <c r="G92" s="33"/>
      <c r="H92" s="34">
        <f t="shared" si="14"/>
        <v>162251.57232704406</v>
      </c>
      <c r="I92" s="43"/>
      <c r="J92" s="45">
        <f t="shared" si="10"/>
        <v>36055.904961565349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1:29" s="35" customFormat="1">
      <c r="A93" s="31">
        <f t="shared" si="13"/>
        <v>45535</v>
      </c>
      <c r="B93" s="31">
        <f t="shared" ref="B93:B156" si="16">A94</f>
        <v>45565</v>
      </c>
      <c r="C93" s="31"/>
      <c r="D93" s="32">
        <f t="shared" si="11"/>
        <v>150943.39622641509</v>
      </c>
      <c r="E93" s="32">
        <f t="shared" si="12"/>
        <v>14943396.226415163</v>
      </c>
      <c r="F93" s="33">
        <f t="shared" si="15"/>
        <v>11195.094339622692</v>
      </c>
      <c r="G93" s="33"/>
      <c r="H93" s="34">
        <f t="shared" si="14"/>
        <v>162138.49056603777</v>
      </c>
      <c r="I93" s="43"/>
      <c r="J93" s="45">
        <f t="shared" ref="J93:J156" si="17">H93/4.5</f>
        <v>36030.775681341729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1:29" s="35" customFormat="1">
      <c r="A94" s="31">
        <f t="shared" si="13"/>
        <v>45565</v>
      </c>
      <c r="B94" s="31">
        <f t="shared" si="16"/>
        <v>45596</v>
      </c>
      <c r="C94" s="31"/>
      <c r="D94" s="32">
        <f t="shared" si="11"/>
        <v>150943.39622641509</v>
      </c>
      <c r="E94" s="32">
        <f t="shared" si="12"/>
        <v>14792452.830188747</v>
      </c>
      <c r="F94" s="33">
        <f t="shared" si="15"/>
        <v>10724.528301886843</v>
      </c>
      <c r="G94" s="33"/>
      <c r="H94" s="34">
        <f t="shared" si="14"/>
        <v>161667.92452830193</v>
      </c>
      <c r="I94" s="43"/>
      <c r="J94" s="45">
        <f t="shared" si="17"/>
        <v>35926.20545073376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spans="1:29" s="35" customFormat="1">
      <c r="A95" s="31">
        <f t="shared" si="13"/>
        <v>45596</v>
      </c>
      <c r="B95" s="31">
        <f t="shared" si="16"/>
        <v>45626</v>
      </c>
      <c r="C95" s="31"/>
      <c r="D95" s="32">
        <f t="shared" si="11"/>
        <v>150943.39622641509</v>
      </c>
      <c r="E95" s="32">
        <f t="shared" si="12"/>
        <v>14641509.433962332</v>
      </c>
      <c r="F95" s="33">
        <f t="shared" si="15"/>
        <v>10968.930817610113</v>
      </c>
      <c r="G95" s="33"/>
      <c r="H95" s="34">
        <f t="shared" si="14"/>
        <v>161912.32704402521</v>
      </c>
      <c r="I95" s="43"/>
      <c r="J95" s="45">
        <f t="shared" si="17"/>
        <v>35980.517120894488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spans="1:29" s="35" customFormat="1">
      <c r="A96" s="31">
        <f t="shared" si="13"/>
        <v>45626</v>
      </c>
      <c r="B96" s="31">
        <f t="shared" si="16"/>
        <v>45657</v>
      </c>
      <c r="C96" s="31"/>
      <c r="D96" s="32">
        <f t="shared" si="11"/>
        <v>150943.39622641509</v>
      </c>
      <c r="E96" s="32">
        <f t="shared" si="12"/>
        <v>14490566.037735917</v>
      </c>
      <c r="F96" s="33">
        <f t="shared" si="15"/>
        <v>10505.660377358541</v>
      </c>
      <c r="G96" s="33"/>
      <c r="H96" s="34">
        <f t="shared" si="14"/>
        <v>161449.05660377364</v>
      </c>
      <c r="I96" s="43"/>
      <c r="J96" s="45">
        <f t="shared" si="17"/>
        <v>35877.568134171917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1:29" s="30" customFormat="1">
      <c r="A97" s="24">
        <f t="shared" si="13"/>
        <v>45657</v>
      </c>
      <c r="B97" s="24">
        <f t="shared" si="16"/>
        <v>45688</v>
      </c>
      <c r="C97" s="24"/>
      <c r="D97" s="26">
        <f t="shared" si="11"/>
        <v>150943.39622641509</v>
      </c>
      <c r="E97" s="26">
        <f t="shared" si="12"/>
        <v>14339622.641509501</v>
      </c>
      <c r="F97" s="28">
        <f t="shared" si="15"/>
        <v>10742.767295597536</v>
      </c>
      <c r="G97" s="28"/>
      <c r="H97" s="27">
        <f t="shared" si="14"/>
        <v>161686.16352201262</v>
      </c>
      <c r="I97" s="43"/>
      <c r="J97" s="45">
        <f t="shared" si="17"/>
        <v>35930.258560447248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spans="1:29" s="35" customFormat="1">
      <c r="A98" s="31">
        <f t="shared" si="13"/>
        <v>45688</v>
      </c>
      <c r="B98" s="31">
        <f t="shared" si="16"/>
        <v>45716</v>
      </c>
      <c r="C98" s="31"/>
      <c r="D98" s="32">
        <f t="shared" ref="D98:D161" si="18">D97</f>
        <v>150943.39622641509</v>
      </c>
      <c r="E98" s="32">
        <f t="shared" si="12"/>
        <v>14188679.245283086</v>
      </c>
      <c r="F98" s="33">
        <f t="shared" si="15"/>
        <v>10629.685534591245</v>
      </c>
      <c r="G98" s="33"/>
      <c r="H98" s="34">
        <f t="shared" si="14"/>
        <v>161573.08176100632</v>
      </c>
      <c r="I98" s="43"/>
      <c r="J98" s="45">
        <f t="shared" si="17"/>
        <v>35905.129280223628</v>
      </c>
      <c r="K98" s="45"/>
      <c r="L98" s="45"/>
      <c r="M98" s="45"/>
      <c r="N98" s="45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1:29" s="35" customFormat="1">
      <c r="A99" s="31">
        <f t="shared" si="13"/>
        <v>45716</v>
      </c>
      <c r="B99" s="31">
        <f t="shared" si="16"/>
        <v>45747</v>
      </c>
      <c r="C99" s="31"/>
      <c r="D99" s="32">
        <f t="shared" si="18"/>
        <v>150943.39622641509</v>
      </c>
      <c r="E99" s="32">
        <f t="shared" ref="E99:E162" si="19">E98-D98</f>
        <v>14037735.84905667</v>
      </c>
      <c r="F99" s="33">
        <f t="shared" si="15"/>
        <v>9498.8679245283456</v>
      </c>
      <c r="G99" s="33"/>
      <c r="H99" s="34">
        <f t="shared" si="14"/>
        <v>160442.26415094343</v>
      </c>
      <c r="I99" s="43"/>
      <c r="J99" s="45">
        <f t="shared" si="17"/>
        <v>35653.836477987432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spans="1:29" s="35" customFormat="1">
      <c r="A100" s="31">
        <f t="shared" si="13"/>
        <v>45747</v>
      </c>
      <c r="B100" s="31">
        <f t="shared" si="16"/>
        <v>45777</v>
      </c>
      <c r="C100" s="31"/>
      <c r="D100" s="32">
        <f t="shared" si="18"/>
        <v>150943.39622641509</v>
      </c>
      <c r="E100" s="32">
        <f t="shared" si="19"/>
        <v>13886792.452830255</v>
      </c>
      <c r="F100" s="33">
        <f t="shared" si="15"/>
        <v>10403.522012578665</v>
      </c>
      <c r="G100" s="33"/>
      <c r="H100" s="34">
        <f t="shared" si="14"/>
        <v>161346.91823899376</v>
      </c>
      <c r="I100" s="43"/>
      <c r="J100" s="45">
        <f t="shared" si="17"/>
        <v>35854.870719776394</v>
      </c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1:29" s="35" customFormat="1">
      <c r="A101" s="31">
        <f t="shared" si="13"/>
        <v>45777</v>
      </c>
      <c r="B101" s="31">
        <f t="shared" si="16"/>
        <v>45808</v>
      </c>
      <c r="C101" s="31"/>
      <c r="D101" s="32">
        <f t="shared" si="18"/>
        <v>150943.39622641509</v>
      </c>
      <c r="E101" s="32">
        <f t="shared" si="19"/>
        <v>13735849.05660384</v>
      </c>
      <c r="F101" s="33">
        <f t="shared" si="15"/>
        <v>9958.4905660377844</v>
      </c>
      <c r="G101" s="33"/>
      <c r="H101" s="34">
        <f t="shared" si="14"/>
        <v>160901.88679245289</v>
      </c>
      <c r="I101" s="43"/>
      <c r="J101" s="45">
        <f t="shared" si="17"/>
        <v>35755.974842767311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 spans="1:29" s="35" customFormat="1">
      <c r="A102" s="31">
        <f t="shared" si="13"/>
        <v>45808</v>
      </c>
      <c r="B102" s="31">
        <f t="shared" si="16"/>
        <v>45838</v>
      </c>
      <c r="C102" s="31"/>
      <c r="D102" s="32">
        <f t="shared" si="18"/>
        <v>150943.39622641509</v>
      </c>
      <c r="E102" s="32">
        <f t="shared" si="19"/>
        <v>13584905.660377424</v>
      </c>
      <c r="F102" s="33">
        <f t="shared" si="15"/>
        <v>10177.358490566086</v>
      </c>
      <c r="G102" s="33"/>
      <c r="H102" s="34">
        <f t="shared" si="14"/>
        <v>161120.75471698117</v>
      </c>
      <c r="I102" s="43"/>
      <c r="J102" s="45">
        <f t="shared" si="17"/>
        <v>35804.612159329146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1:29" s="35" customFormat="1">
      <c r="A103" s="31">
        <f t="shared" si="13"/>
        <v>45838</v>
      </c>
      <c r="B103" s="31">
        <f t="shared" si="16"/>
        <v>45869</v>
      </c>
      <c r="C103" s="31"/>
      <c r="D103" s="32">
        <f t="shared" si="18"/>
        <v>150943.39622641509</v>
      </c>
      <c r="E103" s="32">
        <f t="shared" si="19"/>
        <v>13433962.264151009</v>
      </c>
      <c r="F103" s="33">
        <f t="shared" si="15"/>
        <v>9739.6226415094825</v>
      </c>
      <c r="G103" s="33"/>
      <c r="H103" s="34">
        <f t="shared" si="14"/>
        <v>160683.01886792458</v>
      </c>
      <c r="I103" s="43"/>
      <c r="J103" s="45">
        <f t="shared" si="17"/>
        <v>35707.337526205461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spans="1:29" s="35" customFormat="1">
      <c r="A104" s="31">
        <f t="shared" si="13"/>
        <v>45869</v>
      </c>
      <c r="B104" s="31">
        <f t="shared" si="16"/>
        <v>45900</v>
      </c>
      <c r="C104" s="31"/>
      <c r="D104" s="32">
        <f t="shared" si="18"/>
        <v>150943.39622641509</v>
      </c>
      <c r="E104" s="32">
        <f t="shared" si="19"/>
        <v>13283018.867924593</v>
      </c>
      <c r="F104" s="33">
        <f t="shared" si="15"/>
        <v>9951.1949685535092</v>
      </c>
      <c r="G104" s="33"/>
      <c r="H104" s="34">
        <f t="shared" si="14"/>
        <v>160894.59119496861</v>
      </c>
      <c r="I104" s="43"/>
      <c r="J104" s="45">
        <f t="shared" si="17"/>
        <v>35754.353598881913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 spans="1:29" s="35" customFormat="1">
      <c r="A105" s="31">
        <f t="shared" si="13"/>
        <v>45900</v>
      </c>
      <c r="B105" s="31">
        <f t="shared" si="16"/>
        <v>45930</v>
      </c>
      <c r="C105" s="31"/>
      <c r="D105" s="32">
        <f t="shared" si="18"/>
        <v>150943.39622641509</v>
      </c>
      <c r="E105" s="32">
        <f t="shared" si="19"/>
        <v>13132075.471698178</v>
      </c>
      <c r="F105" s="33">
        <f t="shared" si="15"/>
        <v>9838.1132075472178</v>
      </c>
      <c r="G105" s="33"/>
      <c r="H105" s="34">
        <f t="shared" si="14"/>
        <v>160781.50943396232</v>
      </c>
      <c r="I105" s="43"/>
      <c r="J105" s="45">
        <f t="shared" si="17"/>
        <v>35729.224318658293</v>
      </c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spans="1:29" s="35" customFormat="1">
      <c r="A106" s="31">
        <f t="shared" si="13"/>
        <v>45930</v>
      </c>
      <c r="B106" s="31">
        <f t="shared" si="16"/>
        <v>45961</v>
      </c>
      <c r="C106" s="31"/>
      <c r="D106" s="32">
        <f t="shared" si="18"/>
        <v>150943.39622641509</v>
      </c>
      <c r="E106" s="32">
        <f t="shared" si="19"/>
        <v>12981132.075471763</v>
      </c>
      <c r="F106" s="33">
        <f t="shared" si="15"/>
        <v>9411.3207547170277</v>
      </c>
      <c r="G106" s="33"/>
      <c r="H106" s="34">
        <f t="shared" si="14"/>
        <v>160354.71698113211</v>
      </c>
      <c r="I106" s="43"/>
      <c r="J106" s="45">
        <f t="shared" si="17"/>
        <v>35634.381551362691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 spans="1:29" s="35" customFormat="1">
      <c r="A107" s="31">
        <f t="shared" si="13"/>
        <v>45961</v>
      </c>
      <c r="B107" s="31">
        <f t="shared" si="16"/>
        <v>45991</v>
      </c>
      <c r="C107" s="31"/>
      <c r="D107" s="32">
        <f t="shared" si="18"/>
        <v>150943.39622641509</v>
      </c>
      <c r="E107" s="32">
        <f t="shared" si="19"/>
        <v>12830188.679245347</v>
      </c>
      <c r="F107" s="33">
        <f t="shared" si="15"/>
        <v>9611.9496855346388</v>
      </c>
      <c r="G107" s="33"/>
      <c r="H107" s="34">
        <f t="shared" si="14"/>
        <v>160555.34591194973</v>
      </c>
      <c r="I107" s="43"/>
      <c r="J107" s="45">
        <f t="shared" si="17"/>
        <v>35678.965758211052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 spans="1:29" s="35" customFormat="1">
      <c r="A108" s="31">
        <f t="shared" si="13"/>
        <v>45991</v>
      </c>
      <c r="B108" s="31">
        <f t="shared" si="16"/>
        <v>46022</v>
      </c>
      <c r="C108" s="31"/>
      <c r="D108" s="32">
        <f t="shared" si="18"/>
        <v>150943.39622641509</v>
      </c>
      <c r="E108" s="32">
        <f t="shared" si="19"/>
        <v>12679245.283018932</v>
      </c>
      <c r="F108" s="33">
        <f t="shared" si="15"/>
        <v>9192.4528301887258</v>
      </c>
      <c r="G108" s="33"/>
      <c r="H108" s="34">
        <f t="shared" si="14"/>
        <v>160135.84905660382</v>
      </c>
      <c r="I108" s="43"/>
      <c r="J108" s="45">
        <f t="shared" si="17"/>
        <v>35585.744234800848</v>
      </c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 spans="1:29" s="30" customFormat="1">
      <c r="A109" s="24">
        <f t="shared" si="13"/>
        <v>46022</v>
      </c>
      <c r="B109" s="24">
        <f t="shared" si="16"/>
        <v>46053</v>
      </c>
      <c r="C109" s="24"/>
      <c r="D109" s="26">
        <f t="shared" si="18"/>
        <v>150943.39622641509</v>
      </c>
      <c r="E109" s="26">
        <f t="shared" si="19"/>
        <v>12528301.886792516</v>
      </c>
      <c r="F109" s="28">
        <f t="shared" si="15"/>
        <v>9385.7861635220597</v>
      </c>
      <c r="G109" s="28"/>
      <c r="H109" s="27">
        <f t="shared" si="14"/>
        <v>160329.18238993714</v>
      </c>
      <c r="I109" s="43"/>
      <c r="J109" s="45">
        <f t="shared" si="17"/>
        <v>35628.707197763812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spans="1:29" s="35" customFormat="1">
      <c r="A110" s="31">
        <f t="shared" si="13"/>
        <v>46053</v>
      </c>
      <c r="B110" s="31">
        <f t="shared" si="16"/>
        <v>46081</v>
      </c>
      <c r="C110" s="31"/>
      <c r="D110" s="32">
        <f t="shared" si="18"/>
        <v>150943.39622641509</v>
      </c>
      <c r="E110" s="32">
        <f t="shared" si="19"/>
        <v>12377358.490566101</v>
      </c>
      <c r="F110" s="33">
        <f t="shared" si="15"/>
        <v>9272.7044025157702</v>
      </c>
      <c r="G110" s="33"/>
      <c r="H110" s="34">
        <f t="shared" si="14"/>
        <v>160216.10062893087</v>
      </c>
      <c r="I110" s="43"/>
      <c r="J110" s="45">
        <f t="shared" si="17"/>
        <v>35603.577917540191</v>
      </c>
      <c r="K110" s="45"/>
      <c r="L110" s="45"/>
      <c r="M110" s="45"/>
      <c r="N110" s="45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1:29" s="35" customFormat="1">
      <c r="A111" s="31">
        <f t="shared" si="13"/>
        <v>46081</v>
      </c>
      <c r="B111" s="31">
        <f t="shared" si="16"/>
        <v>46112</v>
      </c>
      <c r="C111" s="31"/>
      <c r="D111" s="32">
        <f t="shared" si="18"/>
        <v>150943.39622641509</v>
      </c>
      <c r="E111" s="32">
        <f t="shared" si="19"/>
        <v>12226415.094339686</v>
      </c>
      <c r="F111" s="33">
        <f t="shared" si="15"/>
        <v>8273.2075471698536</v>
      </c>
      <c r="G111" s="33"/>
      <c r="H111" s="34">
        <f t="shared" si="14"/>
        <v>159216.60377358494</v>
      </c>
      <c r="I111" s="43"/>
      <c r="J111" s="45">
        <f t="shared" si="17"/>
        <v>35381.467505241097</v>
      </c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spans="1:29" s="35" customFormat="1">
      <c r="A112" s="31">
        <f t="shared" si="13"/>
        <v>46112</v>
      </c>
      <c r="B112" s="31">
        <f t="shared" si="16"/>
        <v>46142</v>
      </c>
      <c r="C112" s="31"/>
      <c r="D112" s="32">
        <f t="shared" si="18"/>
        <v>150943.39622641509</v>
      </c>
      <c r="E112" s="32">
        <f t="shared" si="19"/>
        <v>12075471.69811327</v>
      </c>
      <c r="F112" s="33">
        <f t="shared" si="15"/>
        <v>9046.5408805031911</v>
      </c>
      <c r="G112" s="33"/>
      <c r="H112" s="34">
        <f t="shared" si="14"/>
        <v>159989.93710691828</v>
      </c>
      <c r="I112" s="43"/>
      <c r="J112" s="45">
        <f t="shared" si="17"/>
        <v>35553.319357092951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spans="1:29" s="35" customFormat="1">
      <c r="A113" s="31">
        <f t="shared" si="13"/>
        <v>46142</v>
      </c>
      <c r="B113" s="31">
        <f t="shared" si="16"/>
        <v>46173</v>
      </c>
      <c r="C113" s="31"/>
      <c r="D113" s="32">
        <f t="shared" si="18"/>
        <v>150943.39622641509</v>
      </c>
      <c r="E113" s="32">
        <f t="shared" si="19"/>
        <v>11924528.301886855</v>
      </c>
      <c r="F113" s="33">
        <f t="shared" si="15"/>
        <v>8645.2830188679709</v>
      </c>
      <c r="G113" s="33"/>
      <c r="H113" s="34">
        <f t="shared" si="14"/>
        <v>159588.67924528307</v>
      </c>
      <c r="I113" s="43"/>
      <c r="J113" s="45">
        <f t="shared" si="17"/>
        <v>35464.150943396235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spans="1:29" s="35" customFormat="1">
      <c r="A114" s="31">
        <f t="shared" si="13"/>
        <v>46173</v>
      </c>
      <c r="B114" s="31">
        <f t="shared" si="16"/>
        <v>46203</v>
      </c>
      <c r="C114" s="31"/>
      <c r="D114" s="32">
        <f t="shared" si="18"/>
        <v>150943.39622641509</v>
      </c>
      <c r="E114" s="32">
        <f t="shared" si="19"/>
        <v>11773584.905660439</v>
      </c>
      <c r="F114" s="33">
        <f t="shared" si="15"/>
        <v>8820.3773584906121</v>
      </c>
      <c r="G114" s="33"/>
      <c r="H114" s="34">
        <f t="shared" si="14"/>
        <v>159763.77358490569</v>
      </c>
      <c r="I114" s="43"/>
      <c r="J114" s="45">
        <f t="shared" si="17"/>
        <v>35503.06079664571</v>
      </c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spans="1:29" s="35" customFormat="1">
      <c r="A115" s="31">
        <f t="shared" si="13"/>
        <v>46203</v>
      </c>
      <c r="B115" s="31">
        <f t="shared" si="16"/>
        <v>46234</v>
      </c>
      <c r="C115" s="31"/>
      <c r="D115" s="32">
        <f t="shared" si="18"/>
        <v>150943.39622641509</v>
      </c>
      <c r="E115" s="32">
        <f t="shared" si="19"/>
        <v>11622641.509434024</v>
      </c>
      <c r="F115" s="33">
        <f t="shared" si="15"/>
        <v>8426.4150943396671</v>
      </c>
      <c r="G115" s="33"/>
      <c r="H115" s="34">
        <f t="shared" si="14"/>
        <v>159369.81132075476</v>
      </c>
      <c r="I115" s="43"/>
      <c r="J115" s="45">
        <f t="shared" si="17"/>
        <v>35415.513626834392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:29" s="35" customFormat="1">
      <c r="A116" s="31">
        <f t="shared" si="13"/>
        <v>46234</v>
      </c>
      <c r="B116" s="31">
        <f t="shared" si="16"/>
        <v>46265</v>
      </c>
      <c r="C116" s="31"/>
      <c r="D116" s="32">
        <f t="shared" si="18"/>
        <v>150943.39622641509</v>
      </c>
      <c r="E116" s="32">
        <f t="shared" si="19"/>
        <v>11471698.113207608</v>
      </c>
      <c r="F116" s="33">
        <f t="shared" si="15"/>
        <v>8594.213836478033</v>
      </c>
      <c r="G116" s="33"/>
      <c r="H116" s="34">
        <f t="shared" si="14"/>
        <v>159537.61006289313</v>
      </c>
      <c r="I116" s="43"/>
      <c r="J116" s="45">
        <f t="shared" si="17"/>
        <v>35452.802236198477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spans="1:29" s="35" customFormat="1">
      <c r="A117" s="31">
        <f t="shared" si="13"/>
        <v>46265</v>
      </c>
      <c r="B117" s="31">
        <f t="shared" si="16"/>
        <v>46295</v>
      </c>
      <c r="C117" s="31"/>
      <c r="D117" s="32">
        <f t="shared" si="18"/>
        <v>150943.39622641509</v>
      </c>
      <c r="E117" s="32">
        <f t="shared" si="19"/>
        <v>11320754.716981193</v>
      </c>
      <c r="F117" s="33">
        <f t="shared" si="15"/>
        <v>8481.1320754717435</v>
      </c>
      <c r="G117" s="33"/>
      <c r="H117" s="34">
        <f t="shared" si="14"/>
        <v>159424.52830188684</v>
      </c>
      <c r="I117" s="43"/>
      <c r="J117" s="45">
        <f t="shared" si="17"/>
        <v>35427.672955974849</v>
      </c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spans="1:29" s="35" customFormat="1">
      <c r="A118" s="31">
        <f t="shared" si="13"/>
        <v>46295</v>
      </c>
      <c r="B118" s="31">
        <f t="shared" si="16"/>
        <v>46326</v>
      </c>
      <c r="C118" s="31"/>
      <c r="D118" s="32">
        <f t="shared" si="18"/>
        <v>150943.39622641509</v>
      </c>
      <c r="E118" s="32">
        <f t="shared" si="19"/>
        <v>11169811.320754778</v>
      </c>
      <c r="F118" s="33">
        <f t="shared" si="15"/>
        <v>8098.1132075472142</v>
      </c>
      <c r="G118" s="33"/>
      <c r="H118" s="34">
        <f t="shared" si="14"/>
        <v>159041.50943396232</v>
      </c>
      <c r="I118" s="43"/>
      <c r="J118" s="45">
        <f t="shared" si="17"/>
        <v>35342.557651991629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spans="1:29" s="35" customFormat="1">
      <c r="A119" s="31">
        <f t="shared" si="13"/>
        <v>46326</v>
      </c>
      <c r="B119" s="31">
        <f t="shared" si="16"/>
        <v>46356</v>
      </c>
      <c r="C119" s="31"/>
      <c r="D119" s="32">
        <f t="shared" si="18"/>
        <v>150943.39622641509</v>
      </c>
      <c r="E119" s="32">
        <f t="shared" si="19"/>
        <v>11018867.924528362</v>
      </c>
      <c r="F119" s="33">
        <f t="shared" si="15"/>
        <v>8254.9685534591645</v>
      </c>
      <c r="G119" s="33"/>
      <c r="H119" s="34">
        <f t="shared" si="14"/>
        <v>159198.36477987425</v>
      </c>
      <c r="I119" s="43"/>
      <c r="J119" s="45">
        <f t="shared" si="17"/>
        <v>35377.414395527609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1:29" s="35" customFormat="1">
      <c r="A120" s="31">
        <f t="shared" si="13"/>
        <v>46356</v>
      </c>
      <c r="B120" s="31">
        <f t="shared" si="16"/>
        <v>46387</v>
      </c>
      <c r="C120" s="31"/>
      <c r="D120" s="32">
        <f t="shared" si="18"/>
        <v>150943.39622641509</v>
      </c>
      <c r="E120" s="32">
        <f t="shared" si="19"/>
        <v>10867924.528301947</v>
      </c>
      <c r="F120" s="33">
        <f t="shared" si="15"/>
        <v>7879.2452830189113</v>
      </c>
      <c r="G120" s="33"/>
      <c r="H120" s="34">
        <f t="shared" si="14"/>
        <v>158822.641509434</v>
      </c>
      <c r="I120" s="43"/>
      <c r="J120" s="45">
        <f t="shared" si="17"/>
        <v>35293.920335429779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1:29" s="30" customFormat="1">
      <c r="A121" s="24">
        <f t="shared" si="13"/>
        <v>46387</v>
      </c>
      <c r="B121" s="24">
        <f t="shared" si="16"/>
        <v>46418</v>
      </c>
      <c r="C121" s="24"/>
      <c r="D121" s="26">
        <f t="shared" si="18"/>
        <v>150943.39622641509</v>
      </c>
      <c r="E121" s="26">
        <f t="shared" si="19"/>
        <v>10716981.132075531</v>
      </c>
      <c r="F121" s="28">
        <f t="shared" si="15"/>
        <v>8028.8050314465863</v>
      </c>
      <c r="G121" s="28"/>
      <c r="H121" s="27">
        <f t="shared" si="14"/>
        <v>158972.20125786169</v>
      </c>
      <c r="I121" s="43"/>
      <c r="J121" s="45">
        <f t="shared" si="17"/>
        <v>35327.155835080375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spans="1:29" s="35" customFormat="1">
      <c r="A122" s="31">
        <f t="shared" si="13"/>
        <v>46418</v>
      </c>
      <c r="B122" s="31">
        <f t="shared" si="16"/>
        <v>46446</v>
      </c>
      <c r="C122" s="31"/>
      <c r="D122" s="32">
        <f t="shared" si="18"/>
        <v>150943.39622641509</v>
      </c>
      <c r="E122" s="32">
        <f t="shared" si="19"/>
        <v>10566037.735849116</v>
      </c>
      <c r="F122" s="33">
        <f t="shared" si="15"/>
        <v>7915.7232704402959</v>
      </c>
      <c r="G122" s="33"/>
      <c r="H122" s="34">
        <f t="shared" si="14"/>
        <v>158859.11949685539</v>
      </c>
      <c r="I122" s="43"/>
      <c r="J122" s="45">
        <f t="shared" si="17"/>
        <v>35302.026554856755</v>
      </c>
      <c r="K122" s="45"/>
      <c r="L122" s="45"/>
      <c r="M122" s="45"/>
      <c r="N122" s="45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spans="1:29" s="35" customFormat="1">
      <c r="A123" s="31">
        <f t="shared" si="13"/>
        <v>46446</v>
      </c>
      <c r="B123" s="31">
        <f t="shared" si="16"/>
        <v>46477</v>
      </c>
      <c r="C123" s="31"/>
      <c r="D123" s="32">
        <f t="shared" si="18"/>
        <v>150943.39622641509</v>
      </c>
      <c r="E123" s="32">
        <f t="shared" si="19"/>
        <v>10415094.339622701</v>
      </c>
      <c r="F123" s="33">
        <f t="shared" si="15"/>
        <v>7047.5471698113597</v>
      </c>
      <c r="G123" s="33"/>
      <c r="H123" s="34">
        <f t="shared" si="14"/>
        <v>157990.94339622644</v>
      </c>
      <c r="I123" s="43"/>
      <c r="J123" s="45">
        <f t="shared" si="17"/>
        <v>35109.098532494769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spans="1:29" s="35" customFormat="1">
      <c r="A124" s="31">
        <f t="shared" si="13"/>
        <v>46477</v>
      </c>
      <c r="B124" s="31">
        <f t="shared" si="16"/>
        <v>46507</v>
      </c>
      <c r="C124" s="31"/>
      <c r="D124" s="32">
        <f t="shared" si="18"/>
        <v>150943.39622641509</v>
      </c>
      <c r="E124" s="32">
        <f t="shared" si="19"/>
        <v>10264150.943396285</v>
      </c>
      <c r="F124" s="33">
        <f t="shared" si="15"/>
        <v>7689.5597484277178</v>
      </c>
      <c r="G124" s="33"/>
      <c r="H124" s="34">
        <f t="shared" si="14"/>
        <v>158632.9559748428</v>
      </c>
      <c r="I124" s="43"/>
      <c r="J124" s="45">
        <f t="shared" si="17"/>
        <v>35251.767994409514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spans="1:29" s="35" customFormat="1">
      <c r="A125" s="31">
        <f t="shared" si="13"/>
        <v>46507</v>
      </c>
      <c r="B125" s="31">
        <f t="shared" si="16"/>
        <v>46538</v>
      </c>
      <c r="C125" s="31"/>
      <c r="D125" s="32">
        <f t="shared" si="18"/>
        <v>150943.39622641509</v>
      </c>
      <c r="E125" s="32">
        <f t="shared" si="19"/>
        <v>10113207.54716987</v>
      </c>
      <c r="F125" s="33">
        <f t="shared" si="15"/>
        <v>7332.0754716981564</v>
      </c>
      <c r="G125" s="33"/>
      <c r="H125" s="34">
        <f t="shared" si="14"/>
        <v>158275.47169811325</v>
      </c>
      <c r="I125" s="43"/>
      <c r="J125" s="45">
        <f t="shared" si="17"/>
        <v>35172.327044025165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 spans="1:29" s="35" customFormat="1">
      <c r="A126" s="31">
        <f t="shared" si="13"/>
        <v>46538</v>
      </c>
      <c r="B126" s="31">
        <f t="shared" si="16"/>
        <v>46568</v>
      </c>
      <c r="C126" s="31"/>
      <c r="D126" s="32">
        <f t="shared" si="18"/>
        <v>150943.39622641509</v>
      </c>
      <c r="E126" s="32">
        <f t="shared" si="19"/>
        <v>9962264.1509434544</v>
      </c>
      <c r="F126" s="33">
        <f t="shared" si="15"/>
        <v>7463.3962264151378</v>
      </c>
      <c r="G126" s="33"/>
      <c r="H126" s="34">
        <f t="shared" si="14"/>
        <v>158406.79245283024</v>
      </c>
      <c r="I126" s="43"/>
      <c r="J126" s="45">
        <f t="shared" si="17"/>
        <v>35201.509433962274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1:29" s="35" customFormat="1">
      <c r="A127" s="31">
        <f t="shared" si="13"/>
        <v>46568</v>
      </c>
      <c r="B127" s="31">
        <f t="shared" si="16"/>
        <v>46599</v>
      </c>
      <c r="C127" s="31"/>
      <c r="D127" s="32">
        <f t="shared" si="18"/>
        <v>150943.39622641509</v>
      </c>
      <c r="E127" s="32">
        <f t="shared" si="19"/>
        <v>9811320.7547170389</v>
      </c>
      <c r="F127" s="33">
        <f t="shared" si="15"/>
        <v>7113.2075471698536</v>
      </c>
      <c r="G127" s="33"/>
      <c r="H127" s="34">
        <f t="shared" si="14"/>
        <v>158056.60377358494</v>
      </c>
      <c r="I127" s="43"/>
      <c r="J127" s="45">
        <f t="shared" si="17"/>
        <v>35123.689727463323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 s="35" customFormat="1">
      <c r="A128" s="31">
        <f t="shared" si="13"/>
        <v>46599</v>
      </c>
      <c r="B128" s="31">
        <f t="shared" si="16"/>
        <v>46630</v>
      </c>
      <c r="C128" s="31"/>
      <c r="D128" s="32">
        <f t="shared" si="18"/>
        <v>150943.39622641509</v>
      </c>
      <c r="E128" s="32">
        <f t="shared" si="19"/>
        <v>9660377.3584906235</v>
      </c>
      <c r="F128" s="33">
        <f t="shared" si="15"/>
        <v>7237.2327044025578</v>
      </c>
      <c r="G128" s="33"/>
      <c r="H128" s="34">
        <f t="shared" si="14"/>
        <v>158180.62893081765</v>
      </c>
      <c r="I128" s="43"/>
      <c r="J128" s="45">
        <f t="shared" si="17"/>
        <v>35151.250873515033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 s="35" customFormat="1">
      <c r="A129" s="31">
        <f t="shared" si="13"/>
        <v>46630</v>
      </c>
      <c r="B129" s="31">
        <f t="shared" si="16"/>
        <v>46660</v>
      </c>
      <c r="C129" s="31"/>
      <c r="D129" s="32">
        <f t="shared" si="18"/>
        <v>150943.39622641509</v>
      </c>
      <c r="E129" s="32">
        <f t="shared" si="19"/>
        <v>9509433.9622642081</v>
      </c>
      <c r="F129" s="33">
        <f t="shared" si="15"/>
        <v>7124.1509433962692</v>
      </c>
      <c r="G129" s="33"/>
      <c r="H129" s="34">
        <f t="shared" si="14"/>
        <v>158067.54716981135</v>
      </c>
      <c r="I129" s="43"/>
      <c r="J129" s="45">
        <f t="shared" si="17"/>
        <v>35126.121593291413</v>
      </c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1:29" s="35" customFormat="1">
      <c r="A130" s="31">
        <f t="shared" si="13"/>
        <v>46660</v>
      </c>
      <c r="B130" s="31">
        <f t="shared" si="16"/>
        <v>46691</v>
      </c>
      <c r="C130" s="31"/>
      <c r="D130" s="32">
        <f t="shared" si="18"/>
        <v>150943.39622641509</v>
      </c>
      <c r="E130" s="32">
        <f t="shared" si="19"/>
        <v>9358490.5660377927</v>
      </c>
      <c r="F130" s="33">
        <f t="shared" si="15"/>
        <v>6784.9056603773997</v>
      </c>
      <c r="G130" s="33"/>
      <c r="H130" s="34">
        <f t="shared" si="14"/>
        <v>157728.3018867925</v>
      </c>
      <c r="I130" s="43"/>
      <c r="J130" s="45">
        <f t="shared" si="17"/>
        <v>35050.733752620552</v>
      </c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spans="1:29" s="35" customFormat="1">
      <c r="A131" s="31">
        <f t="shared" si="13"/>
        <v>46691</v>
      </c>
      <c r="B131" s="31">
        <f t="shared" si="16"/>
        <v>46721</v>
      </c>
      <c r="C131" s="31"/>
      <c r="D131" s="32">
        <f t="shared" si="18"/>
        <v>150943.39622641509</v>
      </c>
      <c r="E131" s="32">
        <f t="shared" si="19"/>
        <v>9207547.1698113773</v>
      </c>
      <c r="F131" s="33">
        <f t="shared" si="15"/>
        <v>6897.9874213836902</v>
      </c>
      <c r="G131" s="33"/>
      <c r="H131" s="34">
        <f t="shared" si="14"/>
        <v>157841.38364779879</v>
      </c>
      <c r="I131" s="43"/>
      <c r="J131" s="45">
        <f t="shared" si="17"/>
        <v>35075.86303284418</v>
      </c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spans="1:29" s="35" customFormat="1">
      <c r="A132" s="31">
        <f t="shared" si="13"/>
        <v>46721</v>
      </c>
      <c r="B132" s="31">
        <f t="shared" si="16"/>
        <v>46752</v>
      </c>
      <c r="C132" s="31"/>
      <c r="D132" s="32">
        <f t="shared" si="18"/>
        <v>150943.39622641509</v>
      </c>
      <c r="E132" s="32">
        <f t="shared" si="19"/>
        <v>9056603.7735849619</v>
      </c>
      <c r="F132" s="33">
        <f t="shared" si="15"/>
        <v>6566.0377358490978</v>
      </c>
      <c r="G132" s="33"/>
      <c r="H132" s="34">
        <f t="shared" si="14"/>
        <v>157509.43396226419</v>
      </c>
      <c r="I132" s="43"/>
      <c r="J132" s="45">
        <f t="shared" si="17"/>
        <v>35002.09643605871</v>
      </c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spans="1:29" s="30" customFormat="1">
      <c r="A133" s="24">
        <f t="shared" si="13"/>
        <v>46752</v>
      </c>
      <c r="B133" s="24">
        <f t="shared" si="16"/>
        <v>46783</v>
      </c>
      <c r="C133" s="24"/>
      <c r="D133" s="26">
        <f t="shared" si="18"/>
        <v>150943.39622641509</v>
      </c>
      <c r="E133" s="26">
        <f t="shared" si="19"/>
        <v>8905660.3773585465</v>
      </c>
      <c r="F133" s="28">
        <f t="shared" si="15"/>
        <v>6671.8238993711111</v>
      </c>
      <c r="G133" s="28"/>
      <c r="H133" s="27">
        <f t="shared" si="14"/>
        <v>157615.2201257862</v>
      </c>
      <c r="I133" s="43"/>
      <c r="J133" s="45">
        <f t="shared" si="17"/>
        <v>35025.604472396932</v>
      </c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29" s="35" customFormat="1">
      <c r="A134" s="31">
        <f t="shared" si="13"/>
        <v>46783</v>
      </c>
      <c r="B134" s="31">
        <f t="shared" si="16"/>
        <v>46812</v>
      </c>
      <c r="C134" s="31"/>
      <c r="D134" s="32">
        <f t="shared" si="18"/>
        <v>150943.39622641509</v>
      </c>
      <c r="E134" s="32">
        <f t="shared" si="19"/>
        <v>8754716.9811321311</v>
      </c>
      <c r="F134" s="33">
        <f t="shared" si="15"/>
        <v>6558.7421383648216</v>
      </c>
      <c r="G134" s="33"/>
      <c r="H134" s="34">
        <f t="shared" si="14"/>
        <v>157502.13836477991</v>
      </c>
      <c r="I134" s="43"/>
      <c r="J134" s="45">
        <f t="shared" si="17"/>
        <v>35000.475192173311</v>
      </c>
      <c r="K134" s="45"/>
      <c r="L134" s="45"/>
      <c r="M134" s="45"/>
      <c r="N134" s="45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:29" s="35" customFormat="1">
      <c r="A135" s="31">
        <f t="shared" si="13"/>
        <v>46812</v>
      </c>
      <c r="B135" s="31">
        <f t="shared" si="16"/>
        <v>46843</v>
      </c>
      <c r="C135" s="31"/>
      <c r="D135" s="32">
        <f t="shared" si="18"/>
        <v>150943.39622641509</v>
      </c>
      <c r="E135" s="32">
        <f t="shared" si="19"/>
        <v>8603773.5849057157</v>
      </c>
      <c r="F135" s="33">
        <f t="shared" si="15"/>
        <v>6029.8113207547549</v>
      </c>
      <c r="G135" s="33"/>
      <c r="H135" s="34">
        <f t="shared" si="14"/>
        <v>156973.20754716985</v>
      </c>
      <c r="I135" s="43"/>
      <c r="J135" s="45">
        <f t="shared" si="17"/>
        <v>34882.935010482186</v>
      </c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1:29" s="35" customFormat="1">
      <c r="A136" s="31">
        <f t="shared" si="13"/>
        <v>46843</v>
      </c>
      <c r="B136" s="31">
        <f t="shared" si="16"/>
        <v>46873</v>
      </c>
      <c r="C136" s="31"/>
      <c r="D136" s="32">
        <f t="shared" si="18"/>
        <v>150943.39622641509</v>
      </c>
      <c r="E136" s="32">
        <f t="shared" si="19"/>
        <v>8452830.1886793002</v>
      </c>
      <c r="F136" s="33">
        <f t="shared" si="15"/>
        <v>6332.5786163522425</v>
      </c>
      <c r="G136" s="33"/>
      <c r="H136" s="34">
        <f t="shared" si="14"/>
        <v>157275.97484276735</v>
      </c>
      <c r="I136" s="43"/>
      <c r="J136" s="45">
        <f t="shared" si="17"/>
        <v>34950.216631726078</v>
      </c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 spans="1:29" s="35" customFormat="1">
      <c r="A137" s="31">
        <f t="shared" si="13"/>
        <v>46873</v>
      </c>
      <c r="B137" s="31">
        <f t="shared" si="16"/>
        <v>46904</v>
      </c>
      <c r="C137" s="31"/>
      <c r="D137" s="32">
        <f t="shared" si="18"/>
        <v>150943.39622641509</v>
      </c>
      <c r="E137" s="32">
        <f t="shared" si="19"/>
        <v>8301886.7924528848</v>
      </c>
      <c r="F137" s="33">
        <f t="shared" si="15"/>
        <v>6018.8679245283411</v>
      </c>
      <c r="G137" s="33"/>
      <c r="H137" s="34">
        <f t="shared" si="14"/>
        <v>156962.26415094343</v>
      </c>
      <c r="I137" s="43"/>
      <c r="J137" s="45">
        <f t="shared" si="17"/>
        <v>34880.503144654096</v>
      </c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spans="1:29" s="35" customFormat="1">
      <c r="A138" s="31">
        <f t="shared" si="13"/>
        <v>46904</v>
      </c>
      <c r="B138" s="31">
        <f t="shared" si="16"/>
        <v>46934</v>
      </c>
      <c r="C138" s="31"/>
      <c r="D138" s="32">
        <f t="shared" si="18"/>
        <v>150943.39622641509</v>
      </c>
      <c r="E138" s="32">
        <f t="shared" si="19"/>
        <v>8150943.3962264694</v>
      </c>
      <c r="F138" s="33">
        <f t="shared" si="15"/>
        <v>6106.4150943396626</v>
      </c>
      <c r="G138" s="33"/>
      <c r="H138" s="34">
        <f t="shared" si="14"/>
        <v>157049.81132075476</v>
      </c>
      <c r="I138" s="43"/>
      <c r="J138" s="45">
        <f t="shared" si="17"/>
        <v>34899.958071278837</v>
      </c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spans="1:29" s="35" customFormat="1">
      <c r="A139" s="31">
        <f t="shared" si="13"/>
        <v>46934</v>
      </c>
      <c r="B139" s="31">
        <f t="shared" si="16"/>
        <v>46965</v>
      </c>
      <c r="C139" s="31"/>
      <c r="D139" s="32">
        <f t="shared" si="18"/>
        <v>150943.39622641509</v>
      </c>
      <c r="E139" s="32">
        <f t="shared" si="19"/>
        <v>8000000.000000054</v>
      </c>
      <c r="F139" s="33">
        <f t="shared" si="15"/>
        <v>5800.0000000000391</v>
      </c>
      <c r="G139" s="33"/>
      <c r="H139" s="34">
        <f t="shared" si="14"/>
        <v>156743.39622641512</v>
      </c>
      <c r="I139" s="43"/>
      <c r="J139" s="45">
        <f t="shared" si="17"/>
        <v>34831.865828092246</v>
      </c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spans="1:29" s="35" customFormat="1">
      <c r="A140" s="31">
        <f t="shared" si="13"/>
        <v>46965</v>
      </c>
      <c r="B140" s="31">
        <f t="shared" si="16"/>
        <v>46996</v>
      </c>
      <c r="C140" s="31"/>
      <c r="D140" s="32">
        <f t="shared" si="18"/>
        <v>150943.39622641509</v>
      </c>
      <c r="E140" s="32">
        <f t="shared" si="19"/>
        <v>7849056.6037736386</v>
      </c>
      <c r="F140" s="33">
        <f t="shared" si="15"/>
        <v>5880.2515723270844</v>
      </c>
      <c r="G140" s="33"/>
      <c r="H140" s="34">
        <f t="shared" si="14"/>
        <v>156823.64779874217</v>
      </c>
      <c r="I140" s="43"/>
      <c r="J140" s="45">
        <f t="shared" si="17"/>
        <v>34849.69951083159</v>
      </c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spans="1:29" s="35" customFormat="1">
      <c r="A141" s="31">
        <f t="shared" si="13"/>
        <v>46996</v>
      </c>
      <c r="B141" s="31">
        <f t="shared" si="16"/>
        <v>47026</v>
      </c>
      <c r="C141" s="31"/>
      <c r="D141" s="32">
        <f t="shared" si="18"/>
        <v>150943.39622641509</v>
      </c>
      <c r="E141" s="32">
        <f t="shared" si="19"/>
        <v>7698113.2075472232</v>
      </c>
      <c r="F141" s="33">
        <f t="shared" si="15"/>
        <v>5767.1698113207949</v>
      </c>
      <c r="G141" s="33"/>
      <c r="H141" s="34">
        <f t="shared" si="14"/>
        <v>156710.56603773587</v>
      </c>
      <c r="I141" s="43"/>
      <c r="J141" s="45">
        <f t="shared" si="17"/>
        <v>34824.570230607969</v>
      </c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 spans="1:29" s="35" customFormat="1">
      <c r="A142" s="31">
        <f t="shared" si="13"/>
        <v>47026</v>
      </c>
      <c r="B142" s="31">
        <f t="shared" si="16"/>
        <v>47057</v>
      </c>
      <c r="C142" s="31"/>
      <c r="D142" s="32">
        <f t="shared" si="18"/>
        <v>150943.39622641509</v>
      </c>
      <c r="E142" s="32">
        <f t="shared" si="19"/>
        <v>7547169.8113208078</v>
      </c>
      <c r="F142" s="33">
        <f t="shared" si="15"/>
        <v>5471.6981132075853</v>
      </c>
      <c r="G142" s="33"/>
      <c r="H142" s="34">
        <f t="shared" si="14"/>
        <v>156415.09433962268</v>
      </c>
      <c r="I142" s="43"/>
      <c r="J142" s="45">
        <f t="shared" si="17"/>
        <v>34758.909853249483</v>
      </c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 spans="1:29" s="35" customFormat="1">
      <c r="A143" s="31">
        <f t="shared" si="13"/>
        <v>47057</v>
      </c>
      <c r="B143" s="31">
        <f t="shared" si="16"/>
        <v>47087</v>
      </c>
      <c r="C143" s="31"/>
      <c r="D143" s="32">
        <f t="shared" si="18"/>
        <v>150943.39622641509</v>
      </c>
      <c r="E143" s="32">
        <f t="shared" si="19"/>
        <v>7396226.4150943924</v>
      </c>
      <c r="F143" s="33">
        <f t="shared" si="15"/>
        <v>5541.0062893082159</v>
      </c>
      <c r="G143" s="33"/>
      <c r="H143" s="34">
        <f t="shared" si="14"/>
        <v>156484.40251572331</v>
      </c>
      <c r="I143" s="43"/>
      <c r="J143" s="45">
        <f t="shared" si="17"/>
        <v>34774.311670160736</v>
      </c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 spans="1:29" s="35" customFormat="1">
      <c r="A144" s="31">
        <f t="shared" si="13"/>
        <v>47087</v>
      </c>
      <c r="B144" s="31">
        <f t="shared" si="16"/>
        <v>47118</v>
      </c>
      <c r="C144" s="31"/>
      <c r="D144" s="32">
        <f t="shared" si="18"/>
        <v>150943.39622641509</v>
      </c>
      <c r="E144" s="32">
        <f t="shared" si="19"/>
        <v>7245283.018867977</v>
      </c>
      <c r="F144" s="33">
        <f t="shared" si="15"/>
        <v>5252.8301886792842</v>
      </c>
      <c r="G144" s="33"/>
      <c r="H144" s="34">
        <f t="shared" si="14"/>
        <v>156196.22641509437</v>
      </c>
      <c r="I144" s="43"/>
      <c r="J144" s="45">
        <f t="shared" si="17"/>
        <v>34710.27253668764</v>
      </c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 spans="1:29" s="30" customFormat="1">
      <c r="A145" s="24">
        <f t="shared" ref="A145:A191" si="20">EOMONTH(A144,1)</f>
        <v>47118</v>
      </c>
      <c r="B145" s="24">
        <f t="shared" si="16"/>
        <v>47149</v>
      </c>
      <c r="C145" s="24"/>
      <c r="D145" s="26">
        <f t="shared" si="18"/>
        <v>150943.39622641509</v>
      </c>
      <c r="E145" s="26">
        <f t="shared" si="19"/>
        <v>7094339.6226415616</v>
      </c>
      <c r="F145" s="28">
        <f t="shared" si="15"/>
        <v>5314.8427672956368</v>
      </c>
      <c r="G145" s="28"/>
      <c r="H145" s="27">
        <f t="shared" ref="H145:H191" si="21">D145+F145</f>
        <v>156258.23899371072</v>
      </c>
      <c r="I145" s="43"/>
      <c r="J145" s="45">
        <f t="shared" si="17"/>
        <v>34724.053109713495</v>
      </c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 spans="1:29" s="35" customFormat="1">
      <c r="A146" s="31">
        <f t="shared" si="20"/>
        <v>47149</v>
      </c>
      <c r="B146" s="31">
        <f t="shared" si="16"/>
        <v>47177</v>
      </c>
      <c r="C146" s="31"/>
      <c r="D146" s="32">
        <f t="shared" si="18"/>
        <v>150943.39622641509</v>
      </c>
      <c r="E146" s="32">
        <f t="shared" si="19"/>
        <v>6943396.2264151461</v>
      </c>
      <c r="F146" s="33">
        <f t="shared" ref="F146:F190" si="22">(A146-A145)*$D$8*E146/360</f>
        <v>5201.7610062893464</v>
      </c>
      <c r="G146" s="33"/>
      <c r="H146" s="34">
        <f t="shared" si="21"/>
        <v>156145.15723270443</v>
      </c>
      <c r="I146" s="43"/>
      <c r="J146" s="45">
        <f t="shared" si="17"/>
        <v>34698.923829489875</v>
      </c>
      <c r="K146" s="45"/>
      <c r="L146" s="45"/>
      <c r="M146" s="45"/>
      <c r="N146" s="45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 spans="1:29" s="35" customFormat="1">
      <c r="A147" s="31">
        <f t="shared" si="20"/>
        <v>47177</v>
      </c>
      <c r="B147" s="31">
        <f t="shared" si="16"/>
        <v>47208</v>
      </c>
      <c r="C147" s="31"/>
      <c r="D147" s="32">
        <f t="shared" si="18"/>
        <v>150943.39622641509</v>
      </c>
      <c r="E147" s="32">
        <f t="shared" si="19"/>
        <v>6792452.8301887307</v>
      </c>
      <c r="F147" s="33">
        <f t="shared" si="22"/>
        <v>4596.2264150943747</v>
      </c>
      <c r="G147" s="33"/>
      <c r="H147" s="34">
        <f t="shared" si="21"/>
        <v>155539.62264150946</v>
      </c>
      <c r="I147" s="43"/>
      <c r="J147" s="45">
        <f t="shared" si="17"/>
        <v>34564.360587002098</v>
      </c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 spans="1:29" s="35" customFormat="1">
      <c r="A148" s="31">
        <f t="shared" si="20"/>
        <v>47208</v>
      </c>
      <c r="B148" s="31">
        <f t="shared" si="16"/>
        <v>47238</v>
      </c>
      <c r="C148" s="31"/>
      <c r="D148" s="32">
        <f t="shared" si="18"/>
        <v>150943.39622641509</v>
      </c>
      <c r="E148" s="32">
        <f t="shared" si="19"/>
        <v>6641509.4339623153</v>
      </c>
      <c r="F148" s="33">
        <f t="shared" si="22"/>
        <v>4975.5974842767673</v>
      </c>
      <c r="G148" s="33"/>
      <c r="H148" s="34">
        <f t="shared" si="21"/>
        <v>155918.99371069187</v>
      </c>
      <c r="I148" s="43"/>
      <c r="J148" s="45">
        <f t="shared" si="17"/>
        <v>34648.665269042634</v>
      </c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 spans="1:29" s="35" customFormat="1">
      <c r="A149" s="31">
        <f t="shared" si="20"/>
        <v>47238</v>
      </c>
      <c r="B149" s="31">
        <f t="shared" si="16"/>
        <v>47269</v>
      </c>
      <c r="C149" s="31"/>
      <c r="D149" s="32">
        <f t="shared" si="18"/>
        <v>150943.39622641509</v>
      </c>
      <c r="E149" s="32">
        <f t="shared" si="19"/>
        <v>6490566.0377358999</v>
      </c>
      <c r="F149" s="33">
        <f t="shared" si="22"/>
        <v>4705.6603773585275</v>
      </c>
      <c r="G149" s="33"/>
      <c r="H149" s="34">
        <f t="shared" si="21"/>
        <v>155649.05660377361</v>
      </c>
      <c r="I149" s="43"/>
      <c r="J149" s="45">
        <f t="shared" si="17"/>
        <v>34588.679245283027</v>
      </c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29" s="35" customFormat="1">
      <c r="A150" s="31">
        <f t="shared" si="20"/>
        <v>47269</v>
      </c>
      <c r="B150" s="31">
        <f t="shared" si="16"/>
        <v>47299</v>
      </c>
      <c r="C150" s="31"/>
      <c r="D150" s="32">
        <f t="shared" si="18"/>
        <v>150943.39622641509</v>
      </c>
      <c r="E150" s="32">
        <f t="shared" si="19"/>
        <v>6339622.6415094845</v>
      </c>
      <c r="F150" s="33">
        <f t="shared" si="22"/>
        <v>4749.4339622641892</v>
      </c>
      <c r="G150" s="33"/>
      <c r="H150" s="34">
        <f t="shared" si="21"/>
        <v>155692.83018867928</v>
      </c>
      <c r="I150" s="43"/>
      <c r="J150" s="45">
        <f t="shared" si="17"/>
        <v>34598.406708595394</v>
      </c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 spans="1:29" s="35" customFormat="1">
      <c r="A151" s="31">
        <f t="shared" si="20"/>
        <v>47299</v>
      </c>
      <c r="B151" s="31">
        <f t="shared" si="16"/>
        <v>47330</v>
      </c>
      <c r="C151" s="31"/>
      <c r="D151" s="32">
        <f t="shared" si="18"/>
        <v>150943.39622641509</v>
      </c>
      <c r="E151" s="32">
        <f t="shared" si="19"/>
        <v>6188679.2452830691</v>
      </c>
      <c r="F151" s="33">
        <f t="shared" si="22"/>
        <v>4486.7924528302246</v>
      </c>
      <c r="G151" s="33"/>
      <c r="H151" s="34">
        <f t="shared" si="21"/>
        <v>155430.1886792453</v>
      </c>
      <c r="I151" s="43"/>
      <c r="J151" s="45">
        <f t="shared" si="17"/>
        <v>34540.041928721177</v>
      </c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 spans="1:29" s="35" customFormat="1">
      <c r="A152" s="31">
        <f t="shared" si="20"/>
        <v>47330</v>
      </c>
      <c r="B152" s="31">
        <f t="shared" si="16"/>
        <v>47361</v>
      </c>
      <c r="C152" s="31"/>
      <c r="D152" s="32">
        <f t="shared" si="18"/>
        <v>150943.39622641509</v>
      </c>
      <c r="E152" s="32">
        <f t="shared" si="19"/>
        <v>6037735.8490566537</v>
      </c>
      <c r="F152" s="33">
        <f t="shared" si="22"/>
        <v>4523.2704402516101</v>
      </c>
      <c r="G152" s="33"/>
      <c r="H152" s="34">
        <f t="shared" si="21"/>
        <v>155466.66666666669</v>
      </c>
      <c r="I152" s="43"/>
      <c r="J152" s="45">
        <f t="shared" si="17"/>
        <v>34548.148148148153</v>
      </c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 spans="1:29" s="35" customFormat="1">
      <c r="A153" s="31">
        <f t="shared" si="20"/>
        <v>47361</v>
      </c>
      <c r="B153" s="31">
        <f t="shared" si="16"/>
        <v>47391</v>
      </c>
      <c r="C153" s="31"/>
      <c r="D153" s="32">
        <f t="shared" si="18"/>
        <v>150943.39622641509</v>
      </c>
      <c r="E153" s="32">
        <f t="shared" si="19"/>
        <v>5886792.4528302383</v>
      </c>
      <c r="F153" s="33">
        <f t="shared" si="22"/>
        <v>4410.1886792453197</v>
      </c>
      <c r="G153" s="33"/>
      <c r="H153" s="34">
        <f t="shared" si="21"/>
        <v>155353.58490566042</v>
      </c>
      <c r="I153" s="43"/>
      <c r="J153" s="45">
        <f t="shared" si="17"/>
        <v>34523.01886792454</v>
      </c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 spans="1:29" s="35" customFormat="1">
      <c r="A154" s="31">
        <f t="shared" si="20"/>
        <v>47391</v>
      </c>
      <c r="B154" s="31">
        <f t="shared" si="16"/>
        <v>47422</v>
      </c>
      <c r="C154" s="31"/>
      <c r="D154" s="32">
        <f t="shared" si="18"/>
        <v>150943.39622641509</v>
      </c>
      <c r="E154" s="32">
        <f t="shared" si="19"/>
        <v>5735849.0566038229</v>
      </c>
      <c r="F154" s="33">
        <f t="shared" si="22"/>
        <v>4158.4905660377717</v>
      </c>
      <c r="G154" s="33"/>
      <c r="H154" s="34">
        <f t="shared" si="21"/>
        <v>155101.88679245286</v>
      </c>
      <c r="I154" s="43"/>
      <c r="J154" s="45">
        <f t="shared" si="17"/>
        <v>34467.085953878413</v>
      </c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 spans="1:29" s="35" customFormat="1">
      <c r="A155" s="31">
        <f t="shared" si="20"/>
        <v>47422</v>
      </c>
      <c r="B155" s="31">
        <f t="shared" si="16"/>
        <v>47452</v>
      </c>
      <c r="C155" s="31"/>
      <c r="D155" s="32">
        <f t="shared" si="18"/>
        <v>150943.39622641509</v>
      </c>
      <c r="E155" s="32">
        <f t="shared" si="19"/>
        <v>5584905.6603774074</v>
      </c>
      <c r="F155" s="33">
        <f t="shared" si="22"/>
        <v>4184.0251572327406</v>
      </c>
      <c r="G155" s="33"/>
      <c r="H155" s="34">
        <f t="shared" si="21"/>
        <v>155127.42138364783</v>
      </c>
      <c r="I155" s="43"/>
      <c r="J155" s="45">
        <f t="shared" si="17"/>
        <v>34472.760307477292</v>
      </c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</row>
    <row r="156" spans="1:29" s="35" customFormat="1">
      <c r="A156" s="31">
        <f t="shared" si="20"/>
        <v>47452</v>
      </c>
      <c r="B156" s="31">
        <f t="shared" si="16"/>
        <v>47483</v>
      </c>
      <c r="C156" s="31"/>
      <c r="D156" s="32">
        <f t="shared" si="18"/>
        <v>150943.39622641509</v>
      </c>
      <c r="E156" s="32">
        <f t="shared" si="19"/>
        <v>5433962.264150992</v>
      </c>
      <c r="F156" s="33">
        <f t="shared" si="22"/>
        <v>3939.6226415094693</v>
      </c>
      <c r="G156" s="33"/>
      <c r="H156" s="34">
        <f t="shared" si="21"/>
        <v>154883.01886792455</v>
      </c>
      <c r="I156" s="43"/>
      <c r="J156" s="45">
        <f t="shared" si="17"/>
        <v>34418.448637316564</v>
      </c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 spans="1:29" s="30" customFormat="1">
      <c r="A157" s="24">
        <f t="shared" si="20"/>
        <v>47483</v>
      </c>
      <c r="B157" s="24">
        <f t="shared" ref="B157:B190" si="23">A158</f>
        <v>47514</v>
      </c>
      <c r="C157" s="24"/>
      <c r="D157" s="26">
        <f t="shared" si="18"/>
        <v>150943.39622641509</v>
      </c>
      <c r="E157" s="26">
        <f t="shared" si="19"/>
        <v>5283018.8679245766</v>
      </c>
      <c r="F157" s="28">
        <f t="shared" si="22"/>
        <v>3957.861635220162</v>
      </c>
      <c r="G157" s="28"/>
      <c r="H157" s="27">
        <f t="shared" si="21"/>
        <v>154901.25786163524</v>
      </c>
      <c r="I157" s="43"/>
      <c r="J157" s="45">
        <f t="shared" ref="J157:J192" si="24">H157/4.5</f>
        <v>34422.501747030052</v>
      </c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 spans="1:29" s="35" customFormat="1">
      <c r="A158" s="31">
        <f t="shared" si="20"/>
        <v>47514</v>
      </c>
      <c r="B158" s="31">
        <f t="shared" si="23"/>
        <v>47542</v>
      </c>
      <c r="C158" s="31"/>
      <c r="D158" s="32">
        <f t="shared" si="18"/>
        <v>150943.39622641509</v>
      </c>
      <c r="E158" s="32">
        <f t="shared" si="19"/>
        <v>5132075.4716981612</v>
      </c>
      <c r="F158" s="33">
        <f t="shared" si="22"/>
        <v>3844.7798742138721</v>
      </c>
      <c r="G158" s="33"/>
      <c r="H158" s="34">
        <f t="shared" si="21"/>
        <v>154788.17610062897</v>
      </c>
      <c r="I158" s="43"/>
      <c r="J158" s="45">
        <f t="shared" si="24"/>
        <v>34397.372466806439</v>
      </c>
      <c r="K158" s="45"/>
      <c r="L158" s="45"/>
      <c r="M158" s="45"/>
      <c r="N158" s="45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 spans="1:29" s="35" customFormat="1">
      <c r="A159" s="31">
        <f t="shared" si="20"/>
        <v>47542</v>
      </c>
      <c r="B159" s="31">
        <f t="shared" si="23"/>
        <v>47573</v>
      </c>
      <c r="C159" s="31"/>
      <c r="D159" s="32">
        <f t="shared" si="18"/>
        <v>150943.39622641509</v>
      </c>
      <c r="E159" s="32">
        <f t="shared" si="19"/>
        <v>4981132.0754717458</v>
      </c>
      <c r="F159" s="33">
        <f t="shared" si="22"/>
        <v>3370.5660377358809</v>
      </c>
      <c r="G159" s="33"/>
      <c r="H159" s="34">
        <f t="shared" si="21"/>
        <v>154313.96226415096</v>
      </c>
      <c r="I159" s="43"/>
      <c r="J159" s="45">
        <f t="shared" si="24"/>
        <v>34291.99161425577</v>
      </c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 spans="1:29" s="35" customFormat="1">
      <c r="A160" s="31">
        <f t="shared" si="20"/>
        <v>47573</v>
      </c>
      <c r="B160" s="31">
        <f t="shared" si="23"/>
        <v>47603</v>
      </c>
      <c r="C160" s="31"/>
      <c r="D160" s="32">
        <f t="shared" si="18"/>
        <v>150943.39622641509</v>
      </c>
      <c r="E160" s="32">
        <f t="shared" si="19"/>
        <v>4830188.6792453304</v>
      </c>
      <c r="F160" s="33">
        <f t="shared" si="22"/>
        <v>3618.6163522012935</v>
      </c>
      <c r="G160" s="33"/>
      <c r="H160" s="34">
        <f t="shared" si="21"/>
        <v>154562.01257861638</v>
      </c>
      <c r="I160" s="43"/>
      <c r="J160" s="45">
        <f t="shared" si="24"/>
        <v>34347.113906359198</v>
      </c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spans="1:29" s="35" customFormat="1">
      <c r="A161" s="31">
        <f t="shared" si="20"/>
        <v>47603</v>
      </c>
      <c r="B161" s="31">
        <f t="shared" si="23"/>
        <v>47634</v>
      </c>
      <c r="C161" s="31"/>
      <c r="D161" s="32">
        <f t="shared" si="18"/>
        <v>150943.39622641509</v>
      </c>
      <c r="E161" s="32">
        <f t="shared" si="19"/>
        <v>4679245.283018915</v>
      </c>
      <c r="F161" s="33">
        <f t="shared" si="22"/>
        <v>3392.4528301887135</v>
      </c>
      <c r="G161" s="33"/>
      <c r="H161" s="34">
        <f t="shared" si="21"/>
        <v>154335.84905660379</v>
      </c>
      <c r="I161" s="43"/>
      <c r="J161" s="45">
        <f t="shared" si="24"/>
        <v>34296.855345911958</v>
      </c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spans="1:29" s="35" customFormat="1">
      <c r="A162" s="31">
        <f t="shared" si="20"/>
        <v>47634</v>
      </c>
      <c r="B162" s="31">
        <f t="shared" si="23"/>
        <v>47664</v>
      </c>
      <c r="C162" s="31"/>
      <c r="D162" s="32">
        <f t="shared" ref="D162:D191" si="25">D161</f>
        <v>150943.39622641509</v>
      </c>
      <c r="E162" s="32">
        <f t="shared" si="19"/>
        <v>4528301.8867924996</v>
      </c>
      <c r="F162" s="33">
        <f t="shared" si="22"/>
        <v>3392.4528301887144</v>
      </c>
      <c r="G162" s="33"/>
      <c r="H162" s="34">
        <f t="shared" si="21"/>
        <v>154335.84905660379</v>
      </c>
      <c r="I162" s="43"/>
      <c r="J162" s="45">
        <f t="shared" si="24"/>
        <v>34296.855345911958</v>
      </c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 spans="1:29" s="35" customFormat="1">
      <c r="A163" s="31">
        <f t="shared" si="20"/>
        <v>47664</v>
      </c>
      <c r="B163" s="31">
        <f t="shared" si="23"/>
        <v>47695</v>
      </c>
      <c r="C163" s="31"/>
      <c r="D163" s="32">
        <f t="shared" si="25"/>
        <v>150943.39622641509</v>
      </c>
      <c r="E163" s="32">
        <f t="shared" ref="E163:E191" si="26">E162-D162</f>
        <v>4377358.4905660842</v>
      </c>
      <c r="F163" s="33">
        <f t="shared" si="22"/>
        <v>3173.5849056604111</v>
      </c>
      <c r="G163" s="33"/>
      <c r="H163" s="34">
        <f t="shared" si="21"/>
        <v>154116.98113207551</v>
      </c>
      <c r="I163" s="43"/>
      <c r="J163" s="45">
        <f t="shared" si="24"/>
        <v>34248.218029350115</v>
      </c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 spans="1:29" s="35" customFormat="1">
      <c r="A164" s="31">
        <f t="shared" si="20"/>
        <v>47695</v>
      </c>
      <c r="B164" s="31">
        <f t="shared" si="23"/>
        <v>47726</v>
      </c>
      <c r="C164" s="31"/>
      <c r="D164" s="32">
        <f t="shared" si="25"/>
        <v>150943.39622641509</v>
      </c>
      <c r="E164" s="32">
        <f t="shared" si="26"/>
        <v>4226415.0943396688</v>
      </c>
      <c r="F164" s="33">
        <f t="shared" si="22"/>
        <v>3166.2893081761354</v>
      </c>
      <c r="G164" s="33"/>
      <c r="H164" s="34">
        <f t="shared" si="21"/>
        <v>154109.68553459123</v>
      </c>
      <c r="I164" s="43"/>
      <c r="J164" s="45">
        <f t="shared" si="24"/>
        <v>34246.596785464717</v>
      </c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 spans="1:29" s="35" customFormat="1">
      <c r="A165" s="31">
        <f t="shared" si="20"/>
        <v>47726</v>
      </c>
      <c r="B165" s="31">
        <f t="shared" si="23"/>
        <v>47756</v>
      </c>
      <c r="C165" s="31"/>
      <c r="D165" s="32">
        <f t="shared" si="25"/>
        <v>150943.39622641509</v>
      </c>
      <c r="E165" s="32">
        <f t="shared" si="26"/>
        <v>4075471.6981132538</v>
      </c>
      <c r="F165" s="33">
        <f t="shared" si="22"/>
        <v>3053.2075471698463</v>
      </c>
      <c r="G165" s="33"/>
      <c r="H165" s="34">
        <f t="shared" si="21"/>
        <v>153996.60377358494</v>
      </c>
      <c r="I165" s="43"/>
      <c r="J165" s="45">
        <f t="shared" si="24"/>
        <v>34221.467505241097</v>
      </c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 spans="1:29" s="35" customFormat="1">
      <c r="A166" s="31">
        <f t="shared" si="20"/>
        <v>47756</v>
      </c>
      <c r="B166" s="31">
        <f t="shared" si="23"/>
        <v>47787</v>
      </c>
      <c r="C166" s="31"/>
      <c r="D166" s="32">
        <f t="shared" si="25"/>
        <v>150943.39622641509</v>
      </c>
      <c r="E166" s="32">
        <f t="shared" si="26"/>
        <v>3924528.3018868389</v>
      </c>
      <c r="F166" s="33">
        <f t="shared" si="22"/>
        <v>2845.2830188679582</v>
      </c>
      <c r="G166" s="33"/>
      <c r="H166" s="34">
        <f t="shared" si="21"/>
        <v>153788.67924528304</v>
      </c>
      <c r="I166" s="43"/>
      <c r="J166" s="45">
        <f t="shared" si="24"/>
        <v>34175.262054507344</v>
      </c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spans="1:29" s="35" customFormat="1">
      <c r="A167" s="31">
        <f t="shared" si="20"/>
        <v>47787</v>
      </c>
      <c r="B167" s="31">
        <f t="shared" si="23"/>
        <v>47817</v>
      </c>
      <c r="C167" s="31"/>
      <c r="D167" s="32">
        <f t="shared" si="25"/>
        <v>150943.39622641509</v>
      </c>
      <c r="E167" s="32">
        <f t="shared" si="26"/>
        <v>3773584.9056604239</v>
      </c>
      <c r="F167" s="33">
        <f t="shared" si="22"/>
        <v>2827.0440251572677</v>
      </c>
      <c r="G167" s="33"/>
      <c r="H167" s="34">
        <f t="shared" si="21"/>
        <v>153770.44025157235</v>
      </c>
      <c r="I167" s="43"/>
      <c r="J167" s="45">
        <f t="shared" si="24"/>
        <v>34171.208944793856</v>
      </c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spans="1:29" s="35" customFormat="1">
      <c r="A168" s="31">
        <f t="shared" si="20"/>
        <v>47817</v>
      </c>
      <c r="B168" s="31">
        <f t="shared" si="23"/>
        <v>47848</v>
      </c>
      <c r="C168" s="31"/>
      <c r="D168" s="32">
        <f t="shared" si="25"/>
        <v>150943.39622641509</v>
      </c>
      <c r="E168" s="32">
        <f t="shared" si="26"/>
        <v>3622641.509434009</v>
      </c>
      <c r="F168" s="33">
        <f t="shared" si="22"/>
        <v>2626.4150943396567</v>
      </c>
      <c r="G168" s="33"/>
      <c r="H168" s="34">
        <f t="shared" si="21"/>
        <v>153569.81132075476</v>
      </c>
      <c r="I168" s="43"/>
      <c r="J168" s="45">
        <f t="shared" si="24"/>
        <v>34126.624737945502</v>
      </c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spans="1:29" s="30" customFormat="1">
      <c r="A169" s="24">
        <f t="shared" si="20"/>
        <v>47848</v>
      </c>
      <c r="B169" s="24">
        <f t="shared" si="23"/>
        <v>47879</v>
      </c>
      <c r="C169" s="24"/>
      <c r="D169" s="26">
        <f t="shared" si="25"/>
        <v>150943.39622641509</v>
      </c>
      <c r="E169" s="26">
        <f t="shared" si="26"/>
        <v>3471698.113207594</v>
      </c>
      <c r="F169" s="28">
        <f t="shared" si="22"/>
        <v>2600.8805031446891</v>
      </c>
      <c r="G169" s="28"/>
      <c r="H169" s="27">
        <f t="shared" si="21"/>
        <v>153544.27672955979</v>
      </c>
      <c r="I169" s="43"/>
      <c r="J169" s="45">
        <f t="shared" si="24"/>
        <v>34120.950384346623</v>
      </c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 spans="1:29" s="35" customFormat="1">
      <c r="A170" s="31">
        <f t="shared" si="20"/>
        <v>47879</v>
      </c>
      <c r="B170" s="31">
        <f t="shared" si="23"/>
        <v>47907</v>
      </c>
      <c r="C170" s="31"/>
      <c r="D170" s="32">
        <f t="shared" si="25"/>
        <v>150943.39622641509</v>
      </c>
      <c r="E170" s="32">
        <f t="shared" si="26"/>
        <v>3320754.7169811791</v>
      </c>
      <c r="F170" s="33">
        <f t="shared" si="22"/>
        <v>2487.7987421384</v>
      </c>
      <c r="G170" s="33"/>
      <c r="H170" s="34">
        <f t="shared" si="21"/>
        <v>153431.19496855349</v>
      </c>
      <c r="I170" s="43"/>
      <c r="J170" s="45">
        <f t="shared" si="24"/>
        <v>34095.821104122995</v>
      </c>
      <c r="K170" s="45"/>
      <c r="L170" s="45"/>
      <c r="M170" s="45"/>
      <c r="N170" s="45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 spans="1:29" s="35" customFormat="1">
      <c r="A171" s="31">
        <f t="shared" si="20"/>
        <v>47907</v>
      </c>
      <c r="B171" s="31">
        <f t="shared" si="23"/>
        <v>47938</v>
      </c>
      <c r="C171" s="31"/>
      <c r="D171" s="32">
        <f t="shared" si="25"/>
        <v>150943.39622641509</v>
      </c>
      <c r="E171" s="32">
        <f t="shared" si="26"/>
        <v>3169811.3207547641</v>
      </c>
      <c r="F171" s="33">
        <f t="shared" si="22"/>
        <v>2144.9056603773902</v>
      </c>
      <c r="G171" s="33"/>
      <c r="H171" s="34">
        <f t="shared" si="21"/>
        <v>153088.30188679247</v>
      </c>
      <c r="I171" s="43"/>
      <c r="J171" s="45">
        <f t="shared" si="24"/>
        <v>34019.622641509435</v>
      </c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spans="1:29" s="35" customFormat="1">
      <c r="A172" s="31">
        <f t="shared" si="20"/>
        <v>47938</v>
      </c>
      <c r="B172" s="31">
        <f t="shared" si="23"/>
        <v>47968</v>
      </c>
      <c r="C172" s="31"/>
      <c r="D172" s="32">
        <f t="shared" si="25"/>
        <v>150943.39622641509</v>
      </c>
      <c r="E172" s="32">
        <f t="shared" si="26"/>
        <v>3018867.9245283492</v>
      </c>
      <c r="F172" s="33">
        <f t="shared" si="22"/>
        <v>2261.6352201258219</v>
      </c>
      <c r="G172" s="33"/>
      <c r="H172" s="34">
        <f t="shared" si="21"/>
        <v>153205.0314465409</v>
      </c>
      <c r="I172" s="43"/>
      <c r="J172" s="45">
        <f t="shared" si="24"/>
        <v>34045.562543675755</v>
      </c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 spans="1:29" s="35" customFormat="1">
      <c r="A173" s="31">
        <f t="shared" si="20"/>
        <v>47968</v>
      </c>
      <c r="B173" s="31">
        <f t="shared" si="23"/>
        <v>47999</v>
      </c>
      <c r="C173" s="31"/>
      <c r="D173" s="32">
        <f t="shared" si="25"/>
        <v>150943.39622641509</v>
      </c>
      <c r="E173" s="32">
        <f t="shared" si="26"/>
        <v>2867924.5283019342</v>
      </c>
      <c r="F173" s="33">
        <f t="shared" si="22"/>
        <v>2079.2452830189022</v>
      </c>
      <c r="G173" s="33"/>
      <c r="H173" s="34">
        <f t="shared" si="21"/>
        <v>153022.641509434</v>
      </c>
      <c r="I173" s="43"/>
      <c r="J173" s="45">
        <f t="shared" si="24"/>
        <v>34005.031446540888</v>
      </c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 spans="1:29" s="35" customFormat="1">
      <c r="A174" s="31">
        <f t="shared" si="20"/>
        <v>47999</v>
      </c>
      <c r="B174" s="31">
        <f t="shared" si="23"/>
        <v>48029</v>
      </c>
      <c r="C174" s="31"/>
      <c r="D174" s="32">
        <f t="shared" si="25"/>
        <v>150943.39622641509</v>
      </c>
      <c r="E174" s="32">
        <f t="shared" si="26"/>
        <v>2716981.1320755193</v>
      </c>
      <c r="F174" s="33">
        <f t="shared" si="22"/>
        <v>2035.4716981132431</v>
      </c>
      <c r="G174" s="33"/>
      <c r="H174" s="34">
        <f t="shared" si="21"/>
        <v>152978.86792452834</v>
      </c>
      <c r="I174" s="43"/>
      <c r="J174" s="45">
        <f t="shared" si="24"/>
        <v>33995.303983228521</v>
      </c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 spans="1:29" s="35" customFormat="1">
      <c r="A175" s="31">
        <f t="shared" si="20"/>
        <v>48029</v>
      </c>
      <c r="B175" s="31">
        <f t="shared" si="23"/>
        <v>48060</v>
      </c>
      <c r="C175" s="31"/>
      <c r="D175" s="32">
        <f t="shared" si="25"/>
        <v>150943.39622641509</v>
      </c>
      <c r="E175" s="32">
        <f t="shared" si="26"/>
        <v>2566037.7358491044</v>
      </c>
      <c r="F175" s="33">
        <f t="shared" si="22"/>
        <v>1860.377358490601</v>
      </c>
      <c r="G175" s="33"/>
      <c r="H175" s="34">
        <f t="shared" si="21"/>
        <v>152803.77358490569</v>
      </c>
      <c r="I175" s="43"/>
      <c r="J175" s="45">
        <f t="shared" si="24"/>
        <v>33956.394129979046</v>
      </c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spans="1:29" s="35" customFormat="1">
      <c r="A176" s="31">
        <f t="shared" si="20"/>
        <v>48060</v>
      </c>
      <c r="B176" s="31">
        <f t="shared" si="23"/>
        <v>48091</v>
      </c>
      <c r="C176" s="31"/>
      <c r="D176" s="32">
        <f t="shared" si="25"/>
        <v>150943.39622641509</v>
      </c>
      <c r="E176" s="32">
        <f t="shared" si="26"/>
        <v>2415094.3396226894</v>
      </c>
      <c r="F176" s="33">
        <f t="shared" si="22"/>
        <v>1809.3081761006647</v>
      </c>
      <c r="G176" s="33"/>
      <c r="H176" s="34">
        <f t="shared" si="21"/>
        <v>152752.70440251575</v>
      </c>
      <c r="I176" s="43"/>
      <c r="J176" s="45">
        <f t="shared" si="24"/>
        <v>33945.045422781281</v>
      </c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 spans="1:29" s="35" customFormat="1">
      <c r="A177" s="31">
        <f t="shared" si="20"/>
        <v>48091</v>
      </c>
      <c r="B177" s="31">
        <f t="shared" si="23"/>
        <v>48121</v>
      </c>
      <c r="C177" s="31"/>
      <c r="D177" s="32">
        <f t="shared" si="25"/>
        <v>150943.39622641509</v>
      </c>
      <c r="E177" s="32">
        <f t="shared" si="26"/>
        <v>2264150.9433962745</v>
      </c>
      <c r="F177" s="33">
        <f t="shared" si="22"/>
        <v>1696.2264150943756</v>
      </c>
      <c r="G177" s="33"/>
      <c r="H177" s="34">
        <f t="shared" si="21"/>
        <v>152639.62264150946</v>
      </c>
      <c r="I177" s="43"/>
      <c r="J177" s="45">
        <f t="shared" si="24"/>
        <v>33919.91614255766</v>
      </c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 spans="1:29" s="35" customFormat="1">
      <c r="A178" s="31">
        <f t="shared" si="20"/>
        <v>48121</v>
      </c>
      <c r="B178" s="31">
        <f t="shared" si="23"/>
        <v>48152</v>
      </c>
      <c r="C178" s="31"/>
      <c r="D178" s="32">
        <f t="shared" si="25"/>
        <v>150943.39622641509</v>
      </c>
      <c r="E178" s="32">
        <f t="shared" si="26"/>
        <v>2113207.5471698595</v>
      </c>
      <c r="F178" s="33">
        <f t="shared" si="22"/>
        <v>1532.0754716981485</v>
      </c>
      <c r="G178" s="33"/>
      <c r="H178" s="34">
        <f t="shared" si="21"/>
        <v>152475.47169811325</v>
      </c>
      <c r="I178" s="43"/>
      <c r="J178" s="45">
        <f t="shared" si="24"/>
        <v>33883.438155136275</v>
      </c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 spans="1:29" s="35" customFormat="1">
      <c r="A179" s="31">
        <f t="shared" si="20"/>
        <v>48152</v>
      </c>
      <c r="B179" s="31">
        <f t="shared" si="23"/>
        <v>48182</v>
      </c>
      <c r="C179" s="31"/>
      <c r="D179" s="32">
        <f t="shared" si="25"/>
        <v>150943.39622641509</v>
      </c>
      <c r="E179" s="32">
        <f t="shared" si="26"/>
        <v>1962264.1509434443</v>
      </c>
      <c r="F179" s="33">
        <f t="shared" si="22"/>
        <v>1470.062893081797</v>
      </c>
      <c r="G179" s="33"/>
      <c r="H179" s="34">
        <f t="shared" si="21"/>
        <v>152413.4591194969</v>
      </c>
      <c r="I179" s="43"/>
      <c r="J179" s="45">
        <f t="shared" si="24"/>
        <v>33869.65758211042</v>
      </c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 spans="1:29" s="35" customFormat="1">
      <c r="A180" s="31">
        <f t="shared" si="20"/>
        <v>48182</v>
      </c>
      <c r="B180" s="31">
        <f t="shared" si="23"/>
        <v>48213</v>
      </c>
      <c r="C180" s="31"/>
      <c r="D180" s="32">
        <f t="shared" si="25"/>
        <v>150943.39622641509</v>
      </c>
      <c r="E180" s="32">
        <f t="shared" si="26"/>
        <v>1811320.7547170292</v>
      </c>
      <c r="F180" s="33">
        <f t="shared" si="22"/>
        <v>1313.2075471698461</v>
      </c>
      <c r="G180" s="33"/>
      <c r="H180" s="34">
        <f t="shared" si="21"/>
        <v>152256.60377358494</v>
      </c>
      <c r="I180" s="43"/>
      <c r="J180" s="45">
        <f t="shared" si="24"/>
        <v>33834.800838574432</v>
      </c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 spans="1:29" s="30" customFormat="1">
      <c r="A181" s="24">
        <f t="shared" si="20"/>
        <v>48213</v>
      </c>
      <c r="B181" s="24">
        <f t="shared" si="23"/>
        <v>48244</v>
      </c>
      <c r="C181" s="24"/>
      <c r="D181" s="26">
        <f t="shared" si="25"/>
        <v>150943.39622641509</v>
      </c>
      <c r="E181" s="26">
        <f t="shared" si="26"/>
        <v>1660377.358490614</v>
      </c>
      <c r="F181" s="28">
        <f t="shared" si="22"/>
        <v>1243.8993710692182</v>
      </c>
      <c r="G181" s="28"/>
      <c r="H181" s="27">
        <f t="shared" si="21"/>
        <v>152187.29559748431</v>
      </c>
      <c r="I181" s="43"/>
      <c r="J181" s="45">
        <f t="shared" si="24"/>
        <v>33819.399021663179</v>
      </c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:29" s="35" customFormat="1">
      <c r="A182" s="31">
        <f t="shared" si="20"/>
        <v>48244</v>
      </c>
      <c r="B182" s="31">
        <f t="shared" si="23"/>
        <v>48273</v>
      </c>
      <c r="C182" s="31"/>
      <c r="D182" s="32">
        <f t="shared" si="25"/>
        <v>150943.39622641509</v>
      </c>
      <c r="E182" s="32">
        <f t="shared" si="26"/>
        <v>1509433.9622641988</v>
      </c>
      <c r="F182" s="33">
        <f t="shared" si="22"/>
        <v>1130.8176100629289</v>
      </c>
      <c r="G182" s="33"/>
      <c r="H182" s="34">
        <f t="shared" si="21"/>
        <v>152074.21383647801</v>
      </c>
      <c r="I182" s="43"/>
      <c r="J182" s="45">
        <f t="shared" si="24"/>
        <v>33794.269741439559</v>
      </c>
      <c r="K182" s="45"/>
      <c r="L182" s="45"/>
      <c r="M182" s="45"/>
      <c r="N182" s="45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 spans="1:29" s="35" customFormat="1">
      <c r="A183" s="31">
        <f t="shared" si="20"/>
        <v>48273</v>
      </c>
      <c r="B183" s="31">
        <f t="shared" si="23"/>
        <v>48304</v>
      </c>
      <c r="C183" s="31"/>
      <c r="D183" s="32">
        <f t="shared" si="25"/>
        <v>150943.39622641509</v>
      </c>
      <c r="E183" s="32">
        <f t="shared" si="26"/>
        <v>1358490.5660377836</v>
      </c>
      <c r="F183" s="33">
        <f t="shared" si="22"/>
        <v>952.07547169814654</v>
      </c>
      <c r="G183" s="33"/>
      <c r="H183" s="34">
        <f t="shared" si="21"/>
        <v>151895.47169811325</v>
      </c>
      <c r="I183" s="43"/>
      <c r="J183" s="45">
        <f t="shared" si="24"/>
        <v>33754.549266247392</v>
      </c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 spans="1:29" s="35" customFormat="1">
      <c r="A184" s="31">
        <f t="shared" si="20"/>
        <v>48304</v>
      </c>
      <c r="B184" s="31">
        <f t="shared" si="23"/>
        <v>48334</v>
      </c>
      <c r="C184" s="31"/>
      <c r="D184" s="32">
        <f t="shared" si="25"/>
        <v>150943.39622641509</v>
      </c>
      <c r="E184" s="32">
        <f t="shared" si="26"/>
        <v>1207547.1698113685</v>
      </c>
      <c r="F184" s="33">
        <f t="shared" si="22"/>
        <v>904.6540880503502</v>
      </c>
      <c r="G184" s="33"/>
      <c r="H184" s="34">
        <f t="shared" si="21"/>
        <v>151848.05031446545</v>
      </c>
      <c r="I184" s="43"/>
      <c r="J184" s="45">
        <f t="shared" si="24"/>
        <v>33744.011180992326</v>
      </c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 spans="1:29" s="35" customFormat="1">
      <c r="A185" s="31">
        <f t="shared" si="20"/>
        <v>48334</v>
      </c>
      <c r="B185" s="31">
        <f t="shared" si="23"/>
        <v>48365</v>
      </c>
      <c r="C185" s="31"/>
      <c r="D185" s="32">
        <f t="shared" si="25"/>
        <v>150943.39622641509</v>
      </c>
      <c r="E185" s="32">
        <f t="shared" si="26"/>
        <v>1056603.7735849533</v>
      </c>
      <c r="F185" s="33">
        <f t="shared" si="22"/>
        <v>766.03773584909118</v>
      </c>
      <c r="G185" s="33"/>
      <c r="H185" s="34">
        <f t="shared" si="21"/>
        <v>151709.43396226419</v>
      </c>
      <c r="I185" s="43"/>
      <c r="J185" s="45">
        <f t="shared" si="24"/>
        <v>33713.207547169819</v>
      </c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 spans="1:29" s="35" customFormat="1">
      <c r="A186" s="31">
        <f t="shared" si="20"/>
        <v>48365</v>
      </c>
      <c r="B186" s="31">
        <f t="shared" si="23"/>
        <v>48395</v>
      </c>
      <c r="C186" s="31"/>
      <c r="D186" s="32">
        <f t="shared" si="25"/>
        <v>150943.39622641509</v>
      </c>
      <c r="E186" s="32">
        <f t="shared" si="26"/>
        <v>905660.37735853822</v>
      </c>
      <c r="F186" s="33">
        <f t="shared" si="22"/>
        <v>678.49056603777149</v>
      </c>
      <c r="G186" s="33"/>
      <c r="H186" s="34">
        <f t="shared" si="21"/>
        <v>151621.88679245286</v>
      </c>
      <c r="I186" s="43"/>
      <c r="J186" s="45">
        <f t="shared" si="24"/>
        <v>33693.752620545078</v>
      </c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 spans="1:29" s="35" customFormat="1">
      <c r="A187" s="31">
        <f t="shared" si="20"/>
        <v>48395</v>
      </c>
      <c r="B187" s="31">
        <f t="shared" si="23"/>
        <v>48426</v>
      </c>
      <c r="C187" s="31"/>
      <c r="D187" s="32">
        <f t="shared" si="25"/>
        <v>150943.39622641509</v>
      </c>
      <c r="E187" s="32">
        <f t="shared" si="26"/>
        <v>754716.98113212315</v>
      </c>
      <c r="F187" s="33">
        <f t="shared" si="22"/>
        <v>547.16981132078934</v>
      </c>
      <c r="G187" s="33"/>
      <c r="H187" s="34">
        <f t="shared" si="21"/>
        <v>151490.56603773587</v>
      </c>
      <c r="I187" s="43"/>
      <c r="J187" s="45">
        <f t="shared" si="24"/>
        <v>33664.570230607969</v>
      </c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 spans="1:29" s="35" customFormat="1">
      <c r="A188" s="31">
        <f t="shared" si="20"/>
        <v>48426</v>
      </c>
      <c r="B188" s="31">
        <f t="shared" si="23"/>
        <v>48457</v>
      </c>
      <c r="C188" s="31"/>
      <c r="D188" s="32">
        <f t="shared" si="25"/>
        <v>150943.39622641509</v>
      </c>
      <c r="E188" s="32">
        <f t="shared" si="26"/>
        <v>603773.58490570809</v>
      </c>
      <c r="F188" s="33">
        <f t="shared" si="22"/>
        <v>452.32704402519295</v>
      </c>
      <c r="G188" s="33"/>
      <c r="H188" s="34">
        <f t="shared" si="21"/>
        <v>151395.72327044027</v>
      </c>
      <c r="I188" s="43"/>
      <c r="J188" s="45">
        <f t="shared" si="24"/>
        <v>33643.494060097837</v>
      </c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 spans="1:29" s="35" customFormat="1">
      <c r="A189" s="31">
        <f t="shared" si="20"/>
        <v>48457</v>
      </c>
      <c r="B189" s="31">
        <f t="shared" si="23"/>
        <v>48487</v>
      </c>
      <c r="C189" s="31"/>
      <c r="D189" s="32">
        <f t="shared" si="25"/>
        <v>150943.39622641509</v>
      </c>
      <c r="E189" s="32">
        <f t="shared" si="26"/>
        <v>452830.18867929303</v>
      </c>
      <c r="F189" s="33">
        <f t="shared" si="22"/>
        <v>339.24528301890371</v>
      </c>
      <c r="G189" s="33"/>
      <c r="H189" s="34">
        <f t="shared" si="21"/>
        <v>151282.641509434</v>
      </c>
      <c r="I189" s="43"/>
      <c r="J189" s="45">
        <f t="shared" si="24"/>
        <v>33618.364779874224</v>
      </c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 spans="1:29" s="35" customFormat="1">
      <c r="A190" s="31">
        <f t="shared" si="20"/>
        <v>48487</v>
      </c>
      <c r="B190" s="31">
        <f t="shared" si="23"/>
        <v>48518</v>
      </c>
      <c r="C190" s="31"/>
      <c r="D190" s="32">
        <f t="shared" si="25"/>
        <v>150943.39622641509</v>
      </c>
      <c r="E190" s="32">
        <f t="shared" si="26"/>
        <v>301886.79245287797</v>
      </c>
      <c r="F190" s="33">
        <f t="shared" si="22"/>
        <v>218.86792452833652</v>
      </c>
      <c r="G190" s="33"/>
      <c r="H190" s="34">
        <f t="shared" si="21"/>
        <v>151162.26415094343</v>
      </c>
      <c r="I190" s="43"/>
      <c r="J190" s="45">
        <f t="shared" si="24"/>
        <v>33591.614255765206</v>
      </c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 spans="1:29" s="35" customFormat="1">
      <c r="A191" s="31">
        <f t="shared" si="20"/>
        <v>48518</v>
      </c>
      <c r="B191" s="31" t="e">
        <f>#REF!</f>
        <v>#REF!</v>
      </c>
      <c r="C191" s="31"/>
      <c r="D191" s="32">
        <f t="shared" si="25"/>
        <v>150943.39622641509</v>
      </c>
      <c r="E191" s="32">
        <f t="shared" si="26"/>
        <v>150943.39622646288</v>
      </c>
      <c r="F191" s="33">
        <f>(A191-A190)*$D$8*E191/360</f>
        <v>113.0817610063251</v>
      </c>
      <c r="G191" s="33"/>
      <c r="H191" s="34">
        <f t="shared" si="21"/>
        <v>151056.47798742141</v>
      </c>
      <c r="I191" s="43"/>
      <c r="J191" s="45">
        <f t="shared" si="24"/>
        <v>33568.106219426983</v>
      </c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 spans="1:29" s="35" customFormat="1">
      <c r="A192" s="37" t="s">
        <v>10</v>
      </c>
      <c r="B192" s="37"/>
      <c r="C192" s="55">
        <f>SUM(C14:C37)</f>
        <v>24000000</v>
      </c>
      <c r="D192" s="38">
        <f>SUM(D26:D191)</f>
        <v>23999999.999999952</v>
      </c>
      <c r="E192" s="38"/>
      <c r="F192" s="38">
        <f>SUM(F14:F191)</f>
        <v>1548543.8238993769</v>
      </c>
      <c r="G192" s="38"/>
      <c r="H192" s="38">
        <f>SUM(H27:H191)</f>
        <v>25490717.823899411</v>
      </c>
      <c r="I192" s="43"/>
      <c r="J192" s="45">
        <f t="shared" si="24"/>
        <v>5664603.960866536</v>
      </c>
      <c r="K192" s="45"/>
      <c r="L192" s="45"/>
      <c r="M192" s="45"/>
      <c r="N192" s="45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 spans="1:29" s="35" customFormat="1">
      <c r="A193" s="39" t="s">
        <v>12</v>
      </c>
      <c r="B193" s="40"/>
      <c r="C193" s="40"/>
      <c r="D193" s="36"/>
      <c r="E193" s="36"/>
      <c r="F193" s="41"/>
      <c r="G193" s="41"/>
      <c r="H193" s="36"/>
      <c r="I193" s="43"/>
      <c r="J193" s="45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</row>
    <row r="194" spans="1:29" s="54" customFormat="1">
      <c r="A194" s="49" t="s">
        <v>15</v>
      </c>
      <c r="B194" s="49"/>
      <c r="C194" s="49"/>
      <c r="D194" s="50"/>
      <c r="E194" s="50"/>
      <c r="F194" s="51"/>
      <c r="G194" s="51"/>
      <c r="H194" s="50"/>
      <c r="I194" s="52"/>
      <c r="J194" s="53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</row>
    <row r="195" spans="1:29" s="54" customFormat="1">
      <c r="A195" s="49" t="s">
        <v>16</v>
      </c>
      <c r="B195" s="49"/>
      <c r="C195" s="49"/>
      <c r="D195" s="50"/>
      <c r="E195" s="50"/>
      <c r="F195" s="51"/>
      <c r="G195" s="51"/>
      <c r="H195" s="50"/>
      <c r="I195" s="52"/>
      <c r="J195" s="53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</row>
    <row r="196" spans="1:29" s="35" customFormat="1">
      <c r="A196" s="42"/>
      <c r="B196" s="40"/>
      <c r="C196" s="40"/>
      <c r="D196" s="36"/>
      <c r="E196" s="36"/>
      <c r="F196" s="41"/>
      <c r="G196" s="41"/>
      <c r="H196" s="36"/>
      <c r="I196" s="43"/>
      <c r="J196" s="45"/>
      <c r="K196" s="47"/>
      <c r="L196" s="47"/>
      <c r="M196" s="47"/>
      <c r="N196" s="47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 spans="1:29" s="35" customFormat="1">
      <c r="A197" s="40"/>
      <c r="B197" s="40"/>
      <c r="C197" s="40"/>
      <c r="D197" s="36"/>
      <c r="E197" s="36"/>
      <c r="F197" s="41"/>
      <c r="G197" s="41"/>
      <c r="H197" s="36"/>
      <c r="I197" s="43"/>
      <c r="J197" s="45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 spans="1:29" s="35" customFormat="1">
      <c r="A198" s="40"/>
      <c r="B198" s="40"/>
      <c r="C198" s="40"/>
      <c r="D198" s="36"/>
      <c r="E198" s="36"/>
      <c r="F198" s="41"/>
      <c r="G198" s="41"/>
      <c r="H198" s="36"/>
      <c r="I198" s="43"/>
      <c r="J198" s="45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 spans="1:29" s="35" customFormat="1">
      <c r="A199" s="40"/>
      <c r="B199" s="40"/>
      <c r="C199" s="40"/>
      <c r="D199" s="36"/>
      <c r="E199" s="36"/>
      <c r="F199" s="41"/>
      <c r="G199" s="41"/>
      <c r="H199" s="36"/>
      <c r="I199" s="43"/>
      <c r="J199" s="45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 spans="1:29" s="35" customFormat="1">
      <c r="A200" s="40"/>
      <c r="B200" s="40"/>
      <c r="C200" s="40"/>
      <c r="D200" s="36"/>
      <c r="E200" s="36"/>
      <c r="F200" s="41"/>
      <c r="G200" s="41"/>
      <c r="H200" s="36"/>
      <c r="I200" s="43"/>
      <c r="J200" s="45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 spans="1:29" s="35" customFormat="1">
      <c r="A201" s="40"/>
      <c r="B201" s="40"/>
      <c r="C201" s="40"/>
      <c r="D201" s="36"/>
      <c r="E201" s="36"/>
      <c r="F201" s="41"/>
      <c r="G201" s="41"/>
      <c r="H201" s="36"/>
      <c r="I201" s="43"/>
      <c r="J201" s="45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 spans="1:29" s="35" customFormat="1">
      <c r="A202" s="40"/>
      <c r="B202" s="40"/>
      <c r="C202" s="40"/>
      <c r="D202" s="36"/>
      <c r="E202" s="36"/>
      <c r="F202" s="41"/>
      <c r="G202" s="41"/>
      <c r="H202" s="36"/>
      <c r="I202" s="43"/>
      <c r="J202" s="45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 spans="1:29" s="35" customFormat="1">
      <c r="A203" s="40"/>
      <c r="B203" s="40"/>
      <c r="C203" s="40"/>
      <c r="D203" s="36"/>
      <c r="E203" s="36"/>
      <c r="F203" s="41"/>
      <c r="G203" s="41"/>
      <c r="H203" s="36"/>
      <c r="I203" s="43"/>
      <c r="J203" s="45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 spans="1:29" s="35" customFormat="1">
      <c r="A204" s="40"/>
      <c r="B204" s="40"/>
      <c r="C204" s="40"/>
      <c r="D204" s="36"/>
      <c r="E204" s="36"/>
      <c r="F204" s="41"/>
      <c r="G204" s="41"/>
      <c r="H204" s="36"/>
      <c r="I204" s="43"/>
      <c r="J204" s="45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 spans="1:29" s="35" customFormat="1">
      <c r="A205" s="40"/>
      <c r="B205" s="40"/>
      <c r="C205" s="40"/>
      <c r="D205" s="36"/>
      <c r="E205" s="36"/>
      <c r="F205" s="41"/>
      <c r="G205" s="41"/>
      <c r="H205" s="36"/>
      <c r="I205" s="43"/>
      <c r="J205" s="45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 spans="1:29" s="35" customFormat="1">
      <c r="A206" s="40"/>
      <c r="B206" s="40"/>
      <c r="C206" s="40"/>
      <c r="D206" s="36"/>
      <c r="E206" s="36"/>
      <c r="F206" s="41"/>
      <c r="G206" s="41"/>
      <c r="H206" s="36"/>
      <c r="I206" s="43"/>
      <c r="J206" s="45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 spans="1:29" s="35" customFormat="1">
      <c r="A207" s="40"/>
      <c r="B207" s="40"/>
      <c r="C207" s="40"/>
      <c r="D207" s="36"/>
      <c r="E207" s="36"/>
      <c r="F207" s="41"/>
      <c r="G207" s="41"/>
      <c r="H207" s="36"/>
      <c r="I207" s="43"/>
      <c r="J207" s="45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 spans="1:29" s="35" customFormat="1">
      <c r="A208" s="40"/>
      <c r="B208" s="40"/>
      <c r="C208" s="40"/>
      <c r="D208" s="36"/>
      <c r="E208" s="36"/>
      <c r="F208" s="41"/>
      <c r="G208" s="41"/>
      <c r="H208" s="36"/>
      <c r="I208" s="43"/>
      <c r="J208" s="45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 spans="1:29" s="35" customFormat="1">
      <c r="A209" s="40"/>
      <c r="B209" s="40"/>
      <c r="C209" s="40"/>
      <c r="D209" s="36"/>
      <c r="E209" s="36"/>
      <c r="F209" s="41"/>
      <c r="G209" s="41"/>
      <c r="H209" s="36"/>
      <c r="I209" s="43"/>
      <c r="J209" s="45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 spans="1:29" s="35" customFormat="1">
      <c r="A210" s="40"/>
      <c r="B210" s="40"/>
      <c r="C210" s="40"/>
      <c r="D210" s="36"/>
      <c r="E210" s="36"/>
      <c r="F210" s="41"/>
      <c r="G210" s="41"/>
      <c r="H210" s="36"/>
      <c r="I210" s="43"/>
      <c r="J210" s="45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 spans="1:29" s="35" customFormat="1">
      <c r="A211" s="40"/>
      <c r="B211" s="40"/>
      <c r="C211" s="40"/>
      <c r="D211" s="36"/>
      <c r="E211" s="36"/>
      <c r="F211" s="41"/>
      <c r="G211" s="41"/>
      <c r="H211" s="36"/>
      <c r="I211" s="43"/>
      <c r="J211" s="45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 spans="1:29" s="35" customFormat="1">
      <c r="A212" s="40"/>
      <c r="B212" s="40"/>
      <c r="C212" s="40"/>
      <c r="D212" s="36"/>
      <c r="E212" s="36"/>
      <c r="F212" s="41"/>
      <c r="G212" s="41"/>
      <c r="H212" s="36"/>
      <c r="I212" s="43"/>
      <c r="J212" s="45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 spans="1:29" s="35" customFormat="1">
      <c r="A213" s="40"/>
      <c r="B213" s="40"/>
      <c r="C213" s="40"/>
      <c r="D213" s="36"/>
      <c r="E213" s="36"/>
      <c r="F213" s="41"/>
      <c r="G213" s="41"/>
      <c r="H213" s="36"/>
      <c r="I213" s="43"/>
      <c r="J213" s="45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 spans="1:29" s="35" customFormat="1">
      <c r="A214" s="40"/>
      <c r="B214" s="40"/>
      <c r="C214" s="40"/>
      <c r="D214" s="36"/>
      <c r="E214" s="36"/>
      <c r="F214" s="41"/>
      <c r="G214" s="41"/>
      <c r="H214" s="36"/>
      <c r="I214" s="43"/>
      <c r="J214" s="45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 spans="1:29" s="35" customFormat="1">
      <c r="A215" s="40"/>
      <c r="B215" s="40"/>
      <c r="C215" s="40"/>
      <c r="D215" s="36"/>
      <c r="E215" s="36"/>
      <c r="F215" s="41"/>
      <c r="G215" s="41"/>
      <c r="H215" s="36"/>
      <c r="I215" s="43"/>
      <c r="J215" s="45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 spans="1:29" s="35" customFormat="1">
      <c r="A216" s="40"/>
      <c r="B216" s="40"/>
      <c r="C216" s="40"/>
      <c r="D216" s="36"/>
      <c r="E216" s="36"/>
      <c r="F216" s="41"/>
      <c r="G216" s="41"/>
      <c r="H216" s="36"/>
      <c r="I216" s="43"/>
      <c r="J216" s="45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 spans="1:29" s="35" customFormat="1">
      <c r="A217" s="40"/>
      <c r="B217" s="40"/>
      <c r="C217" s="40"/>
      <c r="D217" s="36"/>
      <c r="E217" s="36"/>
      <c r="F217" s="41"/>
      <c r="G217" s="41"/>
      <c r="H217" s="36"/>
      <c r="I217" s="43"/>
      <c r="J217" s="45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 spans="1:29" s="35" customFormat="1">
      <c r="A218" s="40"/>
      <c r="B218" s="40"/>
      <c r="C218" s="40"/>
      <c r="D218" s="36"/>
      <c r="E218" s="36"/>
      <c r="F218" s="41"/>
      <c r="G218" s="41"/>
      <c r="H218" s="36"/>
      <c r="I218" s="43"/>
      <c r="J218" s="45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 spans="1:29" s="35" customFormat="1">
      <c r="A219" s="40"/>
      <c r="B219" s="40"/>
      <c r="C219" s="40"/>
      <c r="D219" s="36"/>
      <c r="E219" s="36"/>
      <c r="F219" s="41"/>
      <c r="G219" s="41"/>
      <c r="H219" s="36"/>
      <c r="I219" s="43"/>
      <c r="J219" s="45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 spans="1:29" s="35" customFormat="1">
      <c r="A220" s="40"/>
      <c r="B220" s="40"/>
      <c r="C220" s="40"/>
      <c r="D220" s="36"/>
      <c r="E220" s="36"/>
      <c r="F220" s="41"/>
      <c r="G220" s="41"/>
      <c r="H220" s="36"/>
      <c r="I220" s="43"/>
      <c r="J220" s="45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 spans="1:29" s="35" customFormat="1">
      <c r="A221" s="40"/>
      <c r="B221" s="40"/>
      <c r="C221" s="40"/>
      <c r="D221" s="36"/>
      <c r="E221" s="36"/>
      <c r="F221" s="41"/>
      <c r="G221" s="41"/>
      <c r="H221" s="36"/>
      <c r="I221" s="43"/>
      <c r="J221" s="45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 spans="1:29" s="35" customFormat="1">
      <c r="A222" s="40"/>
      <c r="B222" s="40"/>
      <c r="C222" s="40"/>
      <c r="D222" s="36"/>
      <c r="E222" s="36"/>
      <c r="F222" s="41"/>
      <c r="G222" s="41"/>
      <c r="H222" s="36"/>
      <c r="I222" s="43"/>
      <c r="J222" s="45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s="35" customFormat="1">
      <c r="A223" s="40"/>
      <c r="B223" s="40"/>
      <c r="C223" s="40"/>
      <c r="D223" s="36"/>
      <c r="E223" s="36"/>
      <c r="F223" s="41"/>
      <c r="G223" s="41"/>
      <c r="H223" s="36"/>
      <c r="I223" s="43"/>
      <c r="J223" s="45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s="35" customFormat="1">
      <c r="A224" s="40"/>
      <c r="B224" s="40"/>
      <c r="C224" s="40"/>
      <c r="D224" s="36"/>
      <c r="E224" s="36"/>
      <c r="F224" s="41"/>
      <c r="G224" s="41"/>
      <c r="H224" s="36"/>
      <c r="I224" s="43"/>
      <c r="J224" s="45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s="35" customFormat="1">
      <c r="A225" s="40"/>
      <c r="B225" s="40"/>
      <c r="C225" s="40"/>
      <c r="D225" s="36"/>
      <c r="E225" s="36"/>
      <c r="F225" s="41"/>
      <c r="G225" s="41"/>
      <c r="H225" s="36"/>
      <c r="I225" s="43"/>
      <c r="J225" s="45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s="35" customFormat="1">
      <c r="A226" s="40"/>
      <c r="B226" s="40"/>
      <c r="C226" s="40"/>
      <c r="D226" s="36"/>
      <c r="E226" s="36"/>
      <c r="F226" s="41"/>
      <c r="G226" s="41"/>
      <c r="H226" s="36"/>
      <c r="I226" s="43"/>
      <c r="J226" s="45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s="35" customFormat="1">
      <c r="A227" s="40"/>
      <c r="B227" s="40"/>
      <c r="C227" s="40"/>
      <c r="D227" s="36"/>
      <c r="E227" s="36"/>
      <c r="F227" s="41"/>
      <c r="G227" s="41"/>
      <c r="H227" s="36"/>
      <c r="I227" s="43"/>
      <c r="J227" s="45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s="35" customFormat="1">
      <c r="A228" s="40"/>
      <c r="B228" s="40"/>
      <c r="C228" s="40"/>
      <c r="D228" s="36"/>
      <c r="E228" s="36"/>
      <c r="F228" s="41"/>
      <c r="G228" s="41"/>
      <c r="H228" s="36"/>
      <c r="I228" s="43"/>
      <c r="J228" s="45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s="35" customFormat="1">
      <c r="A229" s="40"/>
      <c r="B229" s="40"/>
      <c r="C229" s="40"/>
      <c r="D229" s="36"/>
      <c r="E229" s="36"/>
      <c r="F229" s="41"/>
      <c r="G229" s="41"/>
      <c r="H229" s="36"/>
      <c r="I229" s="43"/>
      <c r="J229" s="45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s="35" customFormat="1">
      <c r="A230" s="40"/>
      <c r="B230" s="40"/>
      <c r="C230" s="40"/>
      <c r="D230" s="36"/>
      <c r="E230" s="36"/>
      <c r="F230" s="41"/>
      <c r="G230" s="41"/>
      <c r="H230" s="36"/>
      <c r="I230" s="43"/>
      <c r="J230" s="45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s="35" customFormat="1">
      <c r="A231" s="40"/>
      <c r="B231" s="40"/>
      <c r="C231" s="40"/>
      <c r="D231" s="36"/>
      <c r="E231" s="36"/>
      <c r="F231" s="41"/>
      <c r="G231" s="41"/>
      <c r="H231" s="36"/>
      <c r="I231" s="43"/>
      <c r="J231" s="45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s="35" customFormat="1">
      <c r="A232" s="40"/>
      <c r="B232" s="40"/>
      <c r="C232" s="40"/>
      <c r="D232" s="36"/>
      <c r="E232" s="36"/>
      <c r="F232" s="41"/>
      <c r="G232" s="41"/>
      <c r="H232" s="36"/>
      <c r="I232" s="43"/>
      <c r="J232" s="45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s="35" customFormat="1">
      <c r="A233" s="40"/>
      <c r="B233" s="40"/>
      <c r="C233" s="40"/>
      <c r="D233" s="36"/>
      <c r="E233" s="36"/>
      <c r="F233" s="41"/>
      <c r="G233" s="41"/>
      <c r="H233" s="36"/>
      <c r="I233" s="43"/>
      <c r="J233" s="45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s="35" customFormat="1">
      <c r="A234" s="40"/>
      <c r="B234" s="40"/>
      <c r="C234" s="40"/>
      <c r="D234" s="36"/>
      <c r="E234" s="36"/>
      <c r="F234" s="41"/>
      <c r="G234" s="41"/>
      <c r="H234" s="36"/>
      <c r="I234" s="43"/>
      <c r="J234" s="45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s="35" customFormat="1">
      <c r="A235" s="40"/>
      <c r="B235" s="40"/>
      <c r="C235" s="40"/>
      <c r="D235" s="36"/>
      <c r="E235" s="36"/>
      <c r="F235" s="41"/>
      <c r="G235" s="41"/>
      <c r="H235" s="36"/>
      <c r="I235" s="43"/>
      <c r="J235" s="45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s="35" customFormat="1">
      <c r="A236" s="40"/>
      <c r="B236" s="40"/>
      <c r="C236" s="40"/>
      <c r="D236" s="36"/>
      <c r="E236" s="36"/>
      <c r="F236" s="41"/>
      <c r="G236" s="41"/>
      <c r="H236" s="36"/>
      <c r="I236" s="43"/>
      <c r="J236" s="45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s="35" customFormat="1">
      <c r="A237" s="40"/>
      <c r="B237" s="40"/>
      <c r="C237" s="40"/>
      <c r="D237" s="36"/>
      <c r="E237" s="36"/>
      <c r="F237" s="41"/>
      <c r="G237" s="41"/>
      <c r="H237" s="36"/>
      <c r="I237" s="43"/>
      <c r="J237" s="45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s="35" customFormat="1">
      <c r="A238" s="40"/>
      <c r="B238" s="40"/>
      <c r="C238" s="40"/>
      <c r="D238" s="36"/>
      <c r="E238" s="36"/>
      <c r="F238" s="41"/>
      <c r="G238" s="41"/>
      <c r="H238" s="36"/>
      <c r="I238" s="43"/>
      <c r="J238" s="45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s="35" customFormat="1">
      <c r="A239" s="40"/>
      <c r="B239" s="40"/>
      <c r="C239" s="40"/>
      <c r="D239" s="36"/>
      <c r="E239" s="36"/>
      <c r="F239" s="41"/>
      <c r="G239" s="41"/>
      <c r="H239" s="36"/>
      <c r="I239" s="43"/>
      <c r="J239" s="45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s="35" customFormat="1">
      <c r="A240" s="40"/>
      <c r="B240" s="40"/>
      <c r="C240" s="40"/>
      <c r="D240" s="36"/>
      <c r="E240" s="36"/>
      <c r="F240" s="41"/>
      <c r="G240" s="41"/>
      <c r="H240" s="36"/>
      <c r="I240" s="43"/>
      <c r="J240" s="45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s="35" customFormat="1">
      <c r="A241" s="40"/>
      <c r="B241" s="40"/>
      <c r="C241" s="40"/>
      <c r="D241" s="36"/>
      <c r="E241" s="36"/>
      <c r="F241" s="41"/>
      <c r="G241" s="41"/>
      <c r="H241" s="36"/>
      <c r="I241" s="43"/>
      <c r="J241" s="45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s="35" customFormat="1">
      <c r="A242" s="40"/>
      <c r="B242" s="40"/>
      <c r="C242" s="40"/>
      <c r="D242" s="36"/>
      <c r="E242" s="36"/>
      <c r="F242" s="41"/>
      <c r="G242" s="41"/>
      <c r="H242" s="36"/>
      <c r="I242" s="43"/>
      <c r="J242" s="45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s="35" customFormat="1">
      <c r="A243" s="40"/>
      <c r="B243" s="40"/>
      <c r="C243" s="40"/>
      <c r="D243" s="36"/>
      <c r="E243" s="36"/>
      <c r="F243" s="41"/>
      <c r="G243" s="41"/>
      <c r="H243" s="36"/>
      <c r="I243" s="43"/>
      <c r="J243" s="45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s="35" customFormat="1">
      <c r="A244" s="40"/>
      <c r="B244" s="40"/>
      <c r="C244" s="40"/>
      <c r="D244" s="36"/>
      <c r="E244" s="36"/>
      <c r="F244" s="41"/>
      <c r="G244" s="41"/>
      <c r="H244" s="36"/>
      <c r="I244" s="43"/>
      <c r="J244" s="45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s="35" customFormat="1">
      <c r="A245" s="40"/>
      <c r="B245" s="40"/>
      <c r="C245" s="40"/>
      <c r="D245" s="36"/>
      <c r="E245" s="36"/>
      <c r="F245" s="41"/>
      <c r="G245" s="41"/>
      <c r="H245" s="36"/>
      <c r="I245" s="43"/>
      <c r="J245" s="45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s="35" customFormat="1">
      <c r="A246" s="40"/>
      <c r="B246" s="40"/>
      <c r="C246" s="40"/>
      <c r="D246" s="36"/>
      <c r="E246" s="36"/>
      <c r="F246" s="41"/>
      <c r="G246" s="41"/>
      <c r="H246" s="36"/>
      <c r="I246" s="43"/>
      <c r="J246" s="45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s="35" customFormat="1">
      <c r="A247" s="40"/>
      <c r="B247" s="40"/>
      <c r="C247" s="40"/>
      <c r="D247" s="36"/>
      <c r="E247" s="36"/>
      <c r="F247" s="41"/>
      <c r="G247" s="41"/>
      <c r="H247" s="36"/>
      <c r="I247" s="43"/>
      <c r="J247" s="45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s="35" customFormat="1">
      <c r="A248" s="40"/>
      <c r="B248" s="40"/>
      <c r="C248" s="40"/>
      <c r="D248" s="36"/>
      <c r="E248" s="36"/>
      <c r="F248" s="41"/>
      <c r="G248" s="41"/>
      <c r="H248" s="36"/>
      <c r="I248" s="43"/>
      <c r="J248" s="45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s="35" customFormat="1">
      <c r="A249" s="40"/>
      <c r="B249" s="40"/>
      <c r="C249" s="40"/>
      <c r="D249" s="36"/>
      <c r="E249" s="36"/>
      <c r="F249" s="41"/>
      <c r="G249" s="41"/>
      <c r="H249" s="36"/>
      <c r="I249" s="43"/>
      <c r="J249" s="45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s="35" customFormat="1">
      <c r="A250" s="40"/>
      <c r="B250" s="40"/>
      <c r="C250" s="40"/>
      <c r="D250" s="36"/>
      <c r="E250" s="36"/>
      <c r="F250" s="41"/>
      <c r="G250" s="41"/>
      <c r="H250" s="36"/>
      <c r="I250" s="43"/>
      <c r="J250" s="45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s="35" customFormat="1">
      <c r="A251" s="40"/>
      <c r="B251" s="40"/>
      <c r="C251" s="40"/>
      <c r="D251" s="36"/>
      <c r="E251" s="36"/>
      <c r="F251" s="41"/>
      <c r="G251" s="41"/>
      <c r="H251" s="36"/>
      <c r="I251" s="43"/>
      <c r="J251" s="45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s="35" customFormat="1">
      <c r="A252" s="40"/>
      <c r="B252" s="40"/>
      <c r="C252" s="40"/>
      <c r="D252" s="36"/>
      <c r="E252" s="36"/>
      <c r="F252" s="41"/>
      <c r="G252" s="41"/>
      <c r="H252" s="36"/>
      <c r="I252" s="43"/>
      <c r="J252" s="45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s="35" customFormat="1">
      <c r="A253" s="40"/>
      <c r="B253" s="40"/>
      <c r="C253" s="40"/>
      <c r="D253" s="36"/>
      <c r="E253" s="36"/>
      <c r="F253" s="41"/>
      <c r="G253" s="41"/>
      <c r="H253" s="36"/>
      <c r="I253" s="43"/>
      <c r="J253" s="45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s="35" customFormat="1">
      <c r="A254" s="40"/>
      <c r="B254" s="40"/>
      <c r="C254" s="40"/>
      <c r="D254" s="36"/>
      <c r="E254" s="36"/>
      <c r="F254" s="41"/>
      <c r="G254" s="41"/>
      <c r="H254" s="36"/>
      <c r="I254" s="43"/>
      <c r="J254" s="45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s="35" customFormat="1">
      <c r="A255" s="40"/>
      <c r="B255" s="40"/>
      <c r="C255" s="40"/>
      <c r="D255" s="36"/>
      <c r="E255" s="36"/>
      <c r="F255" s="41"/>
      <c r="G255" s="41"/>
      <c r="H255" s="36"/>
      <c r="I255" s="43"/>
      <c r="J255" s="45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s="35" customFormat="1">
      <c r="A256" s="40"/>
      <c r="B256" s="40"/>
      <c r="C256" s="40"/>
      <c r="D256" s="36"/>
      <c r="E256" s="36"/>
      <c r="F256" s="41"/>
      <c r="G256" s="41"/>
      <c r="H256" s="36"/>
      <c r="I256" s="43"/>
      <c r="J256" s="45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s="35" customFormat="1">
      <c r="A257" s="40"/>
      <c r="B257" s="40"/>
      <c r="C257" s="40"/>
      <c r="D257" s="36"/>
      <c r="E257" s="36"/>
      <c r="F257" s="41"/>
      <c r="G257" s="41"/>
      <c r="H257" s="36"/>
      <c r="I257" s="43"/>
      <c r="J257" s="45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s="35" customFormat="1">
      <c r="A258" s="40"/>
      <c r="B258" s="40"/>
      <c r="C258" s="40"/>
      <c r="D258" s="36"/>
      <c r="E258" s="36"/>
      <c r="F258" s="41"/>
      <c r="G258" s="41"/>
      <c r="H258" s="36"/>
      <c r="I258" s="43"/>
      <c r="J258" s="45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s="35" customFormat="1">
      <c r="A259" s="40"/>
      <c r="B259" s="40"/>
      <c r="C259" s="40"/>
      <c r="D259" s="36"/>
      <c r="E259" s="36"/>
      <c r="F259" s="41"/>
      <c r="G259" s="41"/>
      <c r="H259" s="36"/>
      <c r="I259" s="43"/>
      <c r="J259" s="45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s="35" customFormat="1">
      <c r="A260" s="40"/>
      <c r="B260" s="40"/>
      <c r="C260" s="40"/>
      <c r="D260" s="36"/>
      <c r="E260" s="36"/>
      <c r="F260" s="41"/>
      <c r="G260" s="41"/>
      <c r="H260" s="36"/>
      <c r="I260" s="43"/>
      <c r="J260" s="45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s="35" customFormat="1">
      <c r="A261" s="40"/>
      <c r="B261" s="40"/>
      <c r="C261" s="40"/>
      <c r="D261" s="36"/>
      <c r="E261" s="36"/>
      <c r="F261" s="41"/>
      <c r="G261" s="41"/>
      <c r="H261" s="36"/>
      <c r="I261" s="43"/>
      <c r="J261" s="45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s="35" customFormat="1">
      <c r="A262" s="40"/>
      <c r="B262" s="40"/>
      <c r="C262" s="40"/>
      <c r="D262" s="36"/>
      <c r="E262" s="36"/>
      <c r="F262" s="41"/>
      <c r="G262" s="41"/>
      <c r="H262" s="36"/>
      <c r="I262" s="43"/>
      <c r="J262" s="45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s="35" customFormat="1">
      <c r="A263" s="40"/>
      <c r="B263" s="40"/>
      <c r="C263" s="40"/>
      <c r="D263" s="36"/>
      <c r="E263" s="36"/>
      <c r="F263" s="41"/>
      <c r="G263" s="41"/>
      <c r="H263" s="36"/>
      <c r="I263" s="43"/>
      <c r="J263" s="45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s="35" customFormat="1">
      <c r="A264" s="40"/>
      <c r="B264" s="40"/>
      <c r="C264" s="40"/>
      <c r="D264" s="36"/>
      <c r="E264" s="36"/>
      <c r="F264" s="41"/>
      <c r="G264" s="41"/>
      <c r="H264" s="36"/>
      <c r="I264" s="43"/>
      <c r="J264" s="45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s="35" customFormat="1">
      <c r="A265" s="40"/>
      <c r="B265" s="40"/>
      <c r="C265" s="40"/>
      <c r="D265" s="36"/>
      <c r="E265" s="36"/>
      <c r="F265" s="41"/>
      <c r="G265" s="41"/>
      <c r="H265" s="36"/>
      <c r="I265" s="43"/>
      <c r="J265" s="45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s="35" customFormat="1">
      <c r="A266" s="40"/>
      <c r="B266" s="40"/>
      <c r="C266" s="40"/>
      <c r="D266" s="36"/>
      <c r="E266" s="36"/>
      <c r="F266" s="41"/>
      <c r="G266" s="41"/>
      <c r="H266" s="36"/>
      <c r="I266" s="43"/>
      <c r="J266" s="45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s="35" customFormat="1">
      <c r="A267" s="40"/>
      <c r="B267" s="40"/>
      <c r="C267" s="40"/>
      <c r="D267" s="36"/>
      <c r="E267" s="36"/>
      <c r="F267" s="41"/>
      <c r="G267" s="41"/>
      <c r="H267" s="36"/>
      <c r="I267" s="43"/>
      <c r="J267" s="45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s="35" customFormat="1">
      <c r="A268" s="40"/>
      <c r="B268" s="40"/>
      <c r="C268" s="40"/>
      <c r="D268" s="36"/>
      <c r="E268" s="36"/>
      <c r="F268" s="41"/>
      <c r="G268" s="41"/>
      <c r="H268" s="36"/>
      <c r="I268" s="43"/>
      <c r="J268" s="45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s="35" customFormat="1">
      <c r="A269" s="40"/>
      <c r="B269" s="40"/>
      <c r="C269" s="40"/>
      <c r="D269" s="36"/>
      <c r="E269" s="36"/>
      <c r="F269" s="41"/>
      <c r="G269" s="41"/>
      <c r="H269" s="36"/>
      <c r="I269" s="43"/>
      <c r="J269" s="45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s="35" customFormat="1">
      <c r="A270" s="40"/>
      <c r="B270" s="40"/>
      <c r="C270" s="40"/>
      <c r="D270" s="36"/>
      <c r="E270" s="36"/>
      <c r="F270" s="41"/>
      <c r="G270" s="41"/>
      <c r="H270" s="36"/>
      <c r="I270" s="43"/>
      <c r="J270" s="45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s="35" customFormat="1">
      <c r="A271" s="40"/>
      <c r="B271" s="40"/>
      <c r="C271" s="40"/>
      <c r="D271" s="36"/>
      <c r="E271" s="36"/>
      <c r="F271" s="41"/>
      <c r="G271" s="41"/>
      <c r="H271" s="36"/>
      <c r="I271" s="43"/>
      <c r="J271" s="45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s="35" customFormat="1">
      <c r="A272" s="40"/>
      <c r="B272" s="40"/>
      <c r="C272" s="40"/>
      <c r="D272" s="36"/>
      <c r="E272" s="36"/>
      <c r="F272" s="41"/>
      <c r="G272" s="41"/>
      <c r="H272" s="36"/>
      <c r="I272" s="43"/>
      <c r="J272" s="45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s="35" customFormat="1">
      <c r="A273" s="40"/>
      <c r="B273" s="40"/>
      <c r="C273" s="40"/>
      <c r="D273" s="36"/>
      <c r="E273" s="36"/>
      <c r="F273" s="41"/>
      <c r="G273" s="41"/>
      <c r="H273" s="36"/>
      <c r="I273" s="43"/>
      <c r="J273" s="45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s="35" customFormat="1">
      <c r="A274" s="40"/>
      <c r="B274" s="40"/>
      <c r="C274" s="40"/>
      <c r="D274" s="36"/>
      <c r="E274" s="36"/>
      <c r="F274" s="41"/>
      <c r="G274" s="41"/>
      <c r="H274" s="36"/>
      <c r="I274" s="43"/>
      <c r="J274" s="45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s="35" customFormat="1">
      <c r="A275" s="40"/>
      <c r="B275" s="40"/>
      <c r="C275" s="40"/>
      <c r="D275" s="36"/>
      <c r="E275" s="36"/>
      <c r="F275" s="41"/>
      <c r="G275" s="41"/>
      <c r="H275" s="36"/>
      <c r="I275" s="43"/>
      <c r="J275" s="45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s="35" customFormat="1">
      <c r="A276" s="40"/>
      <c r="B276" s="40"/>
      <c r="C276" s="40"/>
      <c r="D276" s="36"/>
      <c r="E276" s="36"/>
      <c r="F276" s="41"/>
      <c r="G276" s="41"/>
      <c r="H276" s="36"/>
      <c r="I276" s="43"/>
      <c r="J276" s="45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s="35" customFormat="1">
      <c r="A277" s="40"/>
      <c r="B277" s="40"/>
      <c r="C277" s="40"/>
      <c r="D277" s="36"/>
      <c r="E277" s="36"/>
      <c r="F277" s="41"/>
      <c r="G277" s="41"/>
      <c r="H277" s="36"/>
      <c r="I277" s="43"/>
      <c r="J277" s="45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s="35" customFormat="1">
      <c r="A278" s="40"/>
      <c r="B278" s="40"/>
      <c r="C278" s="40"/>
      <c r="D278" s="36"/>
      <c r="E278" s="36"/>
      <c r="F278" s="41"/>
      <c r="G278" s="41"/>
      <c r="H278" s="36"/>
      <c r="I278" s="43"/>
      <c r="J278" s="45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s="35" customFormat="1">
      <c r="A279" s="40"/>
      <c r="B279" s="40"/>
      <c r="C279" s="40"/>
      <c r="D279" s="36"/>
      <c r="E279" s="36"/>
      <c r="F279" s="41"/>
      <c r="G279" s="41"/>
      <c r="H279" s="36"/>
      <c r="I279" s="43"/>
      <c r="J279" s="45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s="35" customFormat="1">
      <c r="A280" s="40"/>
      <c r="B280" s="40"/>
      <c r="C280" s="40"/>
      <c r="D280" s="36"/>
      <c r="E280" s="36"/>
      <c r="F280" s="41"/>
      <c r="G280" s="41"/>
      <c r="H280" s="36"/>
      <c r="I280" s="43"/>
      <c r="J280" s="45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s="35" customFormat="1">
      <c r="A281" s="40"/>
      <c r="B281" s="40"/>
      <c r="C281" s="40"/>
      <c r="D281" s="36"/>
      <c r="E281" s="36"/>
      <c r="F281" s="41"/>
      <c r="G281" s="41"/>
      <c r="H281" s="36"/>
      <c r="I281" s="43"/>
      <c r="J281" s="45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s="35" customFormat="1">
      <c r="A282" s="40"/>
      <c r="B282" s="40"/>
      <c r="C282" s="40"/>
      <c r="D282" s="36"/>
      <c r="E282" s="36"/>
      <c r="F282" s="41"/>
      <c r="G282" s="41"/>
      <c r="H282" s="36"/>
      <c r="I282" s="43"/>
      <c r="J282" s="45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s="35" customFormat="1">
      <c r="A283" s="40"/>
      <c r="B283" s="40"/>
      <c r="C283" s="40"/>
      <c r="D283" s="36"/>
      <c r="E283" s="36"/>
      <c r="F283" s="41"/>
      <c r="G283" s="41"/>
      <c r="H283" s="36"/>
      <c r="I283" s="43"/>
      <c r="J283" s="45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s="35" customFormat="1">
      <c r="A284" s="40"/>
      <c r="B284" s="40"/>
      <c r="C284" s="40"/>
      <c r="D284" s="36"/>
      <c r="E284" s="36"/>
      <c r="F284" s="41"/>
      <c r="G284" s="41"/>
      <c r="H284" s="36"/>
      <c r="I284" s="43"/>
      <c r="J284" s="45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>
      <c r="D285" s="4"/>
      <c r="E285" s="4"/>
      <c r="H285" s="4"/>
      <c r="J285" s="45"/>
    </row>
    <row r="286" spans="1:29">
      <c r="D286" s="4"/>
      <c r="E286" s="4"/>
      <c r="H286" s="4"/>
      <c r="J286" s="45"/>
    </row>
    <row r="287" spans="1:29">
      <c r="D287" s="4"/>
      <c r="E287" s="4"/>
      <c r="H287" s="4"/>
      <c r="J287" s="45"/>
    </row>
    <row r="288" spans="1:29">
      <c r="D288" s="4"/>
      <c r="E288" s="4"/>
      <c r="H288" s="4"/>
      <c r="J288" s="45"/>
    </row>
    <row r="289" spans="4:10">
      <c r="D289" s="4"/>
      <c r="E289" s="4"/>
      <c r="H289" s="4"/>
      <c r="J289" s="45"/>
    </row>
    <row r="290" spans="4:10">
      <c r="D290" s="4"/>
      <c r="E290" s="4"/>
      <c r="H290" s="4"/>
      <c r="J290" s="45"/>
    </row>
    <row r="291" spans="4:10">
      <c r="D291" s="4"/>
      <c r="E291" s="4"/>
      <c r="H291" s="4"/>
      <c r="J291" s="45"/>
    </row>
    <row r="292" spans="4:10">
      <c r="D292" s="4"/>
      <c r="E292" s="4"/>
      <c r="H292" s="4"/>
      <c r="J292" s="45"/>
    </row>
    <row r="293" spans="4:10">
      <c r="D293" s="4"/>
      <c r="E293" s="4"/>
      <c r="H293" s="4"/>
      <c r="J293" s="45"/>
    </row>
    <row r="294" spans="4:10">
      <c r="D294" s="4"/>
      <c r="E294" s="4"/>
      <c r="H294" s="4"/>
      <c r="J294" s="45"/>
    </row>
    <row r="295" spans="4:10">
      <c r="D295" s="4"/>
      <c r="E295" s="4"/>
      <c r="H295" s="4"/>
      <c r="J295" s="45"/>
    </row>
    <row r="296" spans="4:10">
      <c r="D296" s="4"/>
      <c r="E296" s="4"/>
      <c r="H296" s="4"/>
      <c r="J296" s="45"/>
    </row>
    <row r="297" spans="4:10">
      <c r="D297" s="4"/>
      <c r="E297" s="4"/>
      <c r="H297" s="4"/>
      <c r="J297" s="45"/>
    </row>
    <row r="298" spans="4:10">
      <c r="D298" s="4"/>
      <c r="E298" s="4"/>
      <c r="H298" s="4"/>
      <c r="J298" s="45"/>
    </row>
    <row r="299" spans="4:10">
      <c r="D299" s="4"/>
      <c r="E299" s="4"/>
      <c r="H299" s="4"/>
      <c r="J299" s="45"/>
    </row>
    <row r="300" spans="4:10">
      <c r="D300" s="4"/>
      <c r="E300" s="4"/>
      <c r="H300" s="4"/>
      <c r="J300" s="45"/>
    </row>
    <row r="301" spans="4:10">
      <c r="D301" s="4"/>
      <c r="E301" s="4"/>
      <c r="H301" s="4"/>
      <c r="J301" s="45"/>
    </row>
    <row r="302" spans="4:10">
      <c r="D302" s="4"/>
      <c r="E302" s="4"/>
      <c r="H302" s="4"/>
      <c r="J302" s="45"/>
    </row>
    <row r="303" spans="4:10">
      <c r="D303" s="4"/>
      <c r="E303" s="4"/>
      <c r="H303" s="4"/>
      <c r="J303" s="45"/>
    </row>
    <row r="304" spans="4:10">
      <c r="D304" s="4"/>
      <c r="E304" s="4"/>
      <c r="H304" s="4"/>
      <c r="J304" s="45"/>
    </row>
    <row r="305" spans="4:10">
      <c r="D305" s="4"/>
      <c r="E305" s="4"/>
      <c r="H305" s="4"/>
      <c r="J305" s="45"/>
    </row>
    <row r="306" spans="4:10">
      <c r="D306" s="4"/>
      <c r="E306" s="4"/>
      <c r="H306" s="4"/>
      <c r="J306" s="45"/>
    </row>
    <row r="307" spans="4:10">
      <c r="D307" s="4"/>
      <c r="E307" s="4"/>
      <c r="H307" s="4"/>
      <c r="J307" s="45"/>
    </row>
    <row r="308" spans="4:10">
      <c r="D308" s="4"/>
      <c r="E308" s="4"/>
      <c r="H308" s="4"/>
      <c r="J308" s="45"/>
    </row>
    <row r="309" spans="4:10">
      <c r="D309" s="4"/>
      <c r="E309" s="4"/>
      <c r="H309" s="4"/>
      <c r="J309" s="45"/>
    </row>
    <row r="310" spans="4:10">
      <c r="D310" s="4"/>
      <c r="E310" s="4"/>
      <c r="H310" s="4"/>
      <c r="J310" s="45"/>
    </row>
    <row r="311" spans="4:10">
      <c r="D311" s="4"/>
      <c r="E311" s="4"/>
      <c r="H311" s="4"/>
      <c r="J311" s="45"/>
    </row>
    <row r="312" spans="4:10">
      <c r="D312" s="4"/>
      <c r="E312" s="4"/>
      <c r="H312" s="4"/>
      <c r="J312" s="45"/>
    </row>
    <row r="313" spans="4:10">
      <c r="D313" s="4"/>
      <c r="E313" s="4"/>
      <c r="H313" s="4"/>
      <c r="J313" s="45"/>
    </row>
    <row r="314" spans="4:10">
      <c r="D314" s="4"/>
      <c r="E314" s="4"/>
      <c r="H314" s="4"/>
      <c r="J314" s="45"/>
    </row>
    <row r="315" spans="4:10">
      <c r="D315" s="4"/>
      <c r="E315" s="4"/>
      <c r="H315" s="4"/>
      <c r="J315" s="45"/>
    </row>
    <row r="316" spans="4:10">
      <c r="D316" s="4"/>
      <c r="E316" s="4"/>
      <c r="H316" s="4"/>
      <c r="J316" s="45"/>
    </row>
    <row r="317" spans="4:10">
      <c r="D317" s="4"/>
      <c r="E317" s="4"/>
      <c r="H317" s="4"/>
      <c r="J317" s="45"/>
    </row>
    <row r="318" spans="4:10">
      <c r="D318" s="4"/>
      <c r="E318" s="4"/>
      <c r="H318" s="4"/>
      <c r="J318" s="45"/>
    </row>
    <row r="319" spans="4:10">
      <c r="D319" s="4"/>
      <c r="E319" s="4"/>
      <c r="H319" s="4"/>
      <c r="J319" s="45"/>
    </row>
    <row r="320" spans="4:10">
      <c r="D320" s="4"/>
      <c r="E320" s="4"/>
      <c r="H320" s="4"/>
      <c r="J320" s="45"/>
    </row>
    <row r="321" spans="4:10">
      <c r="D321" s="4"/>
      <c r="E321" s="4"/>
      <c r="H321" s="4"/>
      <c r="J321" s="45"/>
    </row>
    <row r="322" spans="4:10">
      <c r="D322" s="4"/>
      <c r="E322" s="4"/>
      <c r="H322" s="4"/>
      <c r="J322" s="45"/>
    </row>
    <row r="323" spans="4:10">
      <c r="D323" s="4"/>
      <c r="E323" s="4"/>
      <c r="H323" s="4"/>
      <c r="J323" s="45"/>
    </row>
    <row r="324" spans="4:10">
      <c r="D324" s="4"/>
      <c r="E324" s="4"/>
      <c r="H324" s="4"/>
      <c r="J324" s="45"/>
    </row>
    <row r="325" spans="4:10">
      <c r="D325" s="4"/>
      <c r="E325" s="4"/>
      <c r="H325" s="4"/>
      <c r="J325" s="45"/>
    </row>
    <row r="326" spans="4:10">
      <c r="D326" s="4"/>
      <c r="E326" s="4"/>
      <c r="H326" s="4"/>
      <c r="J326" s="45"/>
    </row>
    <row r="327" spans="4:10">
      <c r="D327" s="4"/>
      <c r="E327" s="4"/>
      <c r="H327" s="4"/>
      <c r="J327" s="45"/>
    </row>
    <row r="328" spans="4:10">
      <c r="D328" s="4"/>
      <c r="E328" s="4"/>
      <c r="H328" s="4"/>
      <c r="J328" s="45"/>
    </row>
    <row r="329" spans="4:10">
      <c r="D329" s="4"/>
      <c r="E329" s="4"/>
      <c r="H329" s="4"/>
      <c r="J329" s="45"/>
    </row>
    <row r="330" spans="4:10">
      <c r="D330" s="4"/>
      <c r="E330" s="4"/>
      <c r="H330" s="4"/>
      <c r="J330" s="45"/>
    </row>
    <row r="331" spans="4:10">
      <c r="D331" s="4"/>
      <c r="E331" s="4"/>
      <c r="H331" s="4"/>
      <c r="J331" s="45"/>
    </row>
    <row r="332" spans="4:10">
      <c r="D332" s="4"/>
      <c r="E332" s="4"/>
      <c r="H332" s="4"/>
      <c r="J332" s="45"/>
    </row>
    <row r="333" spans="4:10">
      <c r="D333" s="4"/>
      <c r="E333" s="4"/>
      <c r="H333" s="4"/>
      <c r="J333" s="45"/>
    </row>
    <row r="334" spans="4:10">
      <c r="D334" s="4"/>
      <c r="E334" s="4"/>
      <c r="H334" s="4"/>
      <c r="J334" s="45"/>
    </row>
    <row r="335" spans="4:10">
      <c r="D335" s="4"/>
      <c r="E335" s="4"/>
      <c r="H335" s="4"/>
      <c r="J335" s="45"/>
    </row>
    <row r="336" spans="4:10">
      <c r="D336" s="4"/>
      <c r="E336" s="4"/>
      <c r="H336" s="4"/>
      <c r="J336" s="45"/>
    </row>
    <row r="337" spans="4:10">
      <c r="D337" s="4"/>
      <c r="E337" s="4"/>
      <c r="H337" s="4"/>
      <c r="J337" s="45"/>
    </row>
    <row r="338" spans="4:10">
      <c r="D338" s="4"/>
      <c r="E338" s="4"/>
      <c r="H338" s="4"/>
      <c r="J338" s="45"/>
    </row>
    <row r="339" spans="4:10">
      <c r="D339" s="4"/>
      <c r="E339" s="4"/>
      <c r="H339" s="4"/>
      <c r="J339" s="45"/>
    </row>
    <row r="340" spans="4:10">
      <c r="D340" s="4"/>
      <c r="E340" s="4"/>
      <c r="H340" s="4"/>
      <c r="J340" s="45"/>
    </row>
    <row r="341" spans="4:10">
      <c r="D341" s="4"/>
      <c r="E341" s="4"/>
      <c r="H341" s="4"/>
      <c r="J341" s="45"/>
    </row>
    <row r="342" spans="4:10">
      <c r="D342" s="4"/>
      <c r="E342" s="4"/>
      <c r="H342" s="4"/>
      <c r="J342" s="45"/>
    </row>
    <row r="343" spans="4:10">
      <c r="D343" s="4"/>
      <c r="E343" s="4"/>
      <c r="H343" s="4"/>
      <c r="J343" s="45"/>
    </row>
    <row r="344" spans="4:10">
      <c r="D344" s="4"/>
      <c r="E344" s="4"/>
      <c r="H344" s="4"/>
      <c r="J344" s="45"/>
    </row>
    <row r="345" spans="4:10">
      <c r="D345" s="4"/>
      <c r="E345" s="4"/>
      <c r="H345" s="4"/>
      <c r="J345" s="45"/>
    </row>
    <row r="346" spans="4:10">
      <c r="D346" s="4"/>
      <c r="E346" s="4"/>
      <c r="H346" s="4"/>
      <c r="J346" s="45"/>
    </row>
    <row r="347" spans="4:10">
      <c r="D347" s="4"/>
      <c r="E347" s="4"/>
      <c r="H347" s="4"/>
      <c r="J347" s="45"/>
    </row>
    <row r="348" spans="4:10">
      <c r="D348" s="4"/>
      <c r="E348" s="4"/>
      <c r="H348" s="4"/>
      <c r="J348" s="45"/>
    </row>
    <row r="349" spans="4:10">
      <c r="D349" s="4"/>
      <c r="E349" s="4"/>
      <c r="H349" s="4"/>
      <c r="J349" s="45"/>
    </row>
    <row r="350" spans="4:10">
      <c r="D350" s="4"/>
      <c r="E350" s="4"/>
      <c r="H350" s="4"/>
      <c r="J350" s="45"/>
    </row>
    <row r="351" spans="4:10">
      <c r="D351" s="4"/>
      <c r="E351" s="4"/>
      <c r="H351" s="4"/>
      <c r="J351" s="45"/>
    </row>
    <row r="352" spans="4:10">
      <c r="D352" s="4"/>
      <c r="E352" s="4"/>
      <c r="H352" s="4"/>
      <c r="J352" s="45"/>
    </row>
    <row r="353" spans="4:10">
      <c r="D353" s="4"/>
      <c r="E353" s="4"/>
      <c r="H353" s="4"/>
      <c r="J353" s="45"/>
    </row>
    <row r="354" spans="4:10">
      <c r="D354" s="4"/>
      <c r="E354" s="4"/>
      <c r="H354" s="4"/>
      <c r="J354" s="45"/>
    </row>
    <row r="355" spans="4:10">
      <c r="D355" s="4"/>
      <c r="E355" s="4"/>
      <c r="H355" s="4"/>
      <c r="J355" s="45"/>
    </row>
    <row r="356" spans="4:10">
      <c r="D356" s="4"/>
      <c r="E356" s="4"/>
      <c r="H356" s="4"/>
      <c r="J356" s="45"/>
    </row>
    <row r="357" spans="4:10">
      <c r="D357" s="4"/>
      <c r="E357" s="4"/>
      <c r="H357" s="4"/>
      <c r="J357" s="45"/>
    </row>
    <row r="358" spans="4:10">
      <c r="D358" s="4"/>
      <c r="E358" s="4"/>
      <c r="H358" s="4"/>
      <c r="J358" s="45"/>
    </row>
    <row r="359" spans="4:10">
      <c r="D359" s="4"/>
      <c r="E359" s="4"/>
      <c r="H359" s="4"/>
      <c r="J359" s="45"/>
    </row>
    <row r="360" spans="4:10">
      <c r="D360" s="4"/>
      <c r="E360" s="4"/>
      <c r="H360" s="4"/>
      <c r="J360" s="45"/>
    </row>
    <row r="361" spans="4:10">
      <c r="D361" s="4"/>
      <c r="E361" s="4"/>
      <c r="H361" s="4"/>
      <c r="J361" s="45"/>
    </row>
    <row r="362" spans="4:10">
      <c r="D362" s="4"/>
      <c r="E362" s="4"/>
      <c r="H362" s="4"/>
      <c r="J362" s="45"/>
    </row>
    <row r="363" spans="4:10">
      <c r="D363" s="4"/>
      <c r="E363" s="4"/>
      <c r="H363" s="4"/>
      <c r="J363" s="45"/>
    </row>
    <row r="364" spans="4:10">
      <c r="D364" s="4"/>
      <c r="E364" s="4"/>
      <c r="H364" s="4"/>
      <c r="J364" s="45"/>
    </row>
    <row r="365" spans="4:10">
      <c r="D365" s="4"/>
      <c r="E365" s="4"/>
      <c r="H365" s="4"/>
      <c r="J365" s="45"/>
    </row>
    <row r="366" spans="4:10">
      <c r="D366" s="4"/>
      <c r="E366" s="4"/>
      <c r="H366" s="4"/>
      <c r="J366" s="45"/>
    </row>
    <row r="367" spans="4:10">
      <c r="D367" s="4"/>
      <c r="E367" s="4"/>
      <c r="H367" s="4"/>
      <c r="J367" s="45"/>
    </row>
    <row r="368" spans="4:10">
      <c r="D368" s="4"/>
      <c r="E368" s="4"/>
      <c r="H368" s="4"/>
      <c r="J368" s="45"/>
    </row>
    <row r="369" spans="4:10">
      <c r="D369" s="4"/>
      <c r="E369" s="4"/>
      <c r="H369" s="4"/>
      <c r="J369" s="45"/>
    </row>
    <row r="370" spans="4:10">
      <c r="D370" s="4"/>
      <c r="E370" s="4"/>
      <c r="H370" s="4"/>
      <c r="J370" s="45"/>
    </row>
    <row r="371" spans="4:10">
      <c r="D371" s="4"/>
      <c r="E371" s="4"/>
      <c r="H371" s="4"/>
      <c r="J371" s="45"/>
    </row>
    <row r="372" spans="4:10">
      <c r="D372" s="4"/>
      <c r="E372" s="4"/>
      <c r="H372" s="4"/>
      <c r="J372" s="45"/>
    </row>
    <row r="373" spans="4:10">
      <c r="D373" s="4"/>
      <c r="E373" s="4"/>
      <c r="H373" s="4"/>
      <c r="J373" s="45"/>
    </row>
    <row r="374" spans="4:10">
      <c r="D374" s="4"/>
      <c r="E374" s="4"/>
      <c r="H374" s="4"/>
      <c r="J374" s="45"/>
    </row>
    <row r="375" spans="4:10">
      <c r="D375" s="4"/>
      <c r="E375" s="4"/>
      <c r="H375" s="4"/>
      <c r="J375" s="45"/>
    </row>
    <row r="376" spans="4:10">
      <c r="D376" s="4"/>
      <c r="E376" s="4"/>
      <c r="H376" s="4"/>
      <c r="J376" s="45"/>
    </row>
    <row r="377" spans="4:10">
      <c r="D377" s="4"/>
      <c r="E377" s="4"/>
      <c r="H377" s="4"/>
      <c r="J377" s="45"/>
    </row>
    <row r="378" spans="4:10">
      <c r="D378" s="4"/>
      <c r="E378" s="4"/>
      <c r="H378" s="4"/>
      <c r="J378" s="45"/>
    </row>
    <row r="379" spans="4:10">
      <c r="D379" s="4"/>
      <c r="E379" s="4"/>
      <c r="H379" s="4"/>
      <c r="J379" s="45"/>
    </row>
    <row r="380" spans="4:10">
      <c r="D380" s="4"/>
      <c r="E380" s="4"/>
      <c r="H380" s="4"/>
      <c r="J380" s="45"/>
    </row>
    <row r="381" spans="4:10">
      <c r="D381" s="4"/>
      <c r="E381" s="4"/>
      <c r="H381" s="4"/>
      <c r="J381" s="45"/>
    </row>
    <row r="382" spans="4:10">
      <c r="D382" s="4"/>
      <c r="E382" s="4"/>
      <c r="H382" s="4"/>
      <c r="J382" s="45"/>
    </row>
    <row r="383" spans="4:10">
      <c r="D383" s="4"/>
      <c r="E383" s="4"/>
      <c r="H383" s="4"/>
      <c r="J383" s="45"/>
    </row>
    <row r="384" spans="4:10">
      <c r="D384" s="4"/>
      <c r="E384" s="4"/>
      <c r="H384" s="4"/>
      <c r="J384" s="45"/>
    </row>
    <row r="385" spans="4:10">
      <c r="D385" s="4"/>
      <c r="E385" s="4"/>
      <c r="H385" s="4"/>
      <c r="J385" s="45"/>
    </row>
    <row r="386" spans="4:10">
      <c r="D386" s="4"/>
      <c r="E386" s="4"/>
      <c r="H386" s="4"/>
      <c r="J386" s="45"/>
    </row>
    <row r="387" spans="4:10">
      <c r="D387" s="4"/>
      <c r="E387" s="4"/>
      <c r="H387" s="4"/>
      <c r="J387" s="45"/>
    </row>
    <row r="388" spans="4:10">
      <c r="D388" s="4"/>
      <c r="E388" s="4"/>
      <c r="H388" s="4"/>
      <c r="J388" s="45"/>
    </row>
    <row r="389" spans="4:10">
      <c r="D389" s="4"/>
      <c r="E389" s="4"/>
      <c r="H389" s="4"/>
      <c r="J389" s="45"/>
    </row>
    <row r="390" spans="4:10">
      <c r="D390" s="4"/>
      <c r="E390" s="4"/>
      <c r="H390" s="4"/>
      <c r="J390" s="45"/>
    </row>
    <row r="391" spans="4:10">
      <c r="D391" s="4"/>
      <c r="E391" s="4"/>
      <c r="H391" s="4"/>
      <c r="J391" s="45"/>
    </row>
    <row r="392" spans="4:10">
      <c r="D392" s="4"/>
      <c r="E392" s="4"/>
      <c r="H392" s="4"/>
      <c r="J392" s="45"/>
    </row>
    <row r="393" spans="4:10">
      <c r="D393" s="4"/>
      <c r="E393" s="4"/>
      <c r="H393" s="4"/>
      <c r="J393" s="45"/>
    </row>
    <row r="394" spans="4:10">
      <c r="D394" s="4"/>
      <c r="E394" s="4"/>
      <c r="H394" s="4"/>
      <c r="J394" s="45"/>
    </row>
    <row r="395" spans="4:10">
      <c r="D395" s="4"/>
      <c r="E395" s="4"/>
      <c r="H395" s="4"/>
      <c r="J395" s="45"/>
    </row>
    <row r="396" spans="4:10">
      <c r="D396" s="4"/>
      <c r="E396" s="4"/>
      <c r="H396" s="4"/>
      <c r="J396" s="45"/>
    </row>
    <row r="397" spans="4:10">
      <c r="D397" s="4"/>
      <c r="E397" s="4"/>
      <c r="H397" s="4"/>
      <c r="J397" s="45"/>
    </row>
    <row r="398" spans="4:10">
      <c r="D398" s="4"/>
      <c r="E398" s="4"/>
      <c r="H398" s="4"/>
      <c r="J398" s="45"/>
    </row>
    <row r="399" spans="4:10">
      <c r="D399" s="4"/>
      <c r="E399" s="4"/>
      <c r="H399" s="4"/>
      <c r="J399" s="45"/>
    </row>
    <row r="400" spans="4:10">
      <c r="D400" s="4"/>
      <c r="E400" s="4"/>
      <c r="H400" s="4"/>
      <c r="J400" s="45"/>
    </row>
    <row r="401" spans="4:10">
      <c r="D401" s="4"/>
      <c r="E401" s="4"/>
      <c r="H401" s="4"/>
      <c r="J401" s="45"/>
    </row>
    <row r="402" spans="4:10">
      <c r="D402" s="4"/>
      <c r="E402" s="4"/>
      <c r="H402" s="4"/>
      <c r="J402" s="45"/>
    </row>
    <row r="403" spans="4:10">
      <c r="D403" s="4"/>
      <c r="E403" s="4"/>
      <c r="H403" s="4"/>
      <c r="J403" s="45"/>
    </row>
    <row r="404" spans="4:10">
      <c r="D404" s="4"/>
      <c r="E404" s="4"/>
      <c r="H404" s="4"/>
      <c r="J404" s="45"/>
    </row>
    <row r="405" spans="4:10">
      <c r="D405" s="4"/>
      <c r="E405" s="4"/>
      <c r="H405" s="4"/>
      <c r="J405" s="45"/>
    </row>
    <row r="406" spans="4:10">
      <c r="D406" s="4"/>
      <c r="E406" s="4"/>
      <c r="H406" s="4"/>
      <c r="J406" s="45"/>
    </row>
    <row r="407" spans="4:10">
      <c r="D407" s="4"/>
      <c r="E407" s="4"/>
      <c r="H407" s="4"/>
      <c r="J407" s="45"/>
    </row>
    <row r="408" spans="4:10">
      <c r="D408" s="4"/>
      <c r="E408" s="4"/>
      <c r="H408" s="4"/>
      <c r="J408" s="45"/>
    </row>
    <row r="409" spans="4:10">
      <c r="D409" s="4"/>
      <c r="E409" s="4"/>
      <c r="H409" s="4"/>
      <c r="J409" s="45"/>
    </row>
  </sheetData>
  <mergeCells count="1"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nou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2017-08-07T13:00:13Z</dcterms:created>
  <dcterms:modified xsi:type="dcterms:W3CDTF">2017-08-09T08:34:33Z</dcterms:modified>
</cp:coreProperties>
</file>